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<sst xmlns="http://schemas.openxmlformats.org/spreadsheetml/2006/main" count="2506" uniqueCount="505">
  <si>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</si>
  <si>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</si>
  <si>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</si>
  <si>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</si>
  <si>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</si>
  <si>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</si>
  <si>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</si>
  <si>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</si>
  <si>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</si>
  <si>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</si>
  <si>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</si>
  <si>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</si>
  <si>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</si>
  <si>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</si>
  <si>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</si>
  <si>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</si>
  <si>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</si>
  <si>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</si>
  <si>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</si>
  <si>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</si>
  <si>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</si>
  <si>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</si>
  <si>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</si>
  <si>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</si>
  <si>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</si>
  <si>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</si>
  <si>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</si>
  <si>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</si>
  <si>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</si>
  <si>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</si>
  <si>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</si>
  <si>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</si>
  <si>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</si>
  <si>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</si>
  <si>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</si>
  <si>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</si>
  <si>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</si>
  <si>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</si>
  <si>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</si>
  <si>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</si>
  <si>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</si>
  <si>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</si>
  <si>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</si>
  <si>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</si>
  <si>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</si>
  <si>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</si>
  <si>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</si>
  <si>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</si>
  <si>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</si>
  <si>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</si>
  <si>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</si>
  <si>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</si>
  <si>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</si>
  <si>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</si>
  <si>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</si>
  <si>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</si>
  <si>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</si>
  <si>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</si>
  <si>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</si>
  <si>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</si>
  <si>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</si>
  <si>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</si>
  <si>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</si>
  <si>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</si>
  <si>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</si>
  <si>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</si>
  <si>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</si>
  <si>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</si>
  <si>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</si>
  <si>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</si>
  <si>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</si>
  <si>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</si>
  <si>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</si>
  <si>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</si>
  <si>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</si>
  <si>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</si>
  <si>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</si>
  <si>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</si>
  <si>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</si>
  <si>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</si>
  <si>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</si>
  <si>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</si>
  <si>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</si>
  <si>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</si>
  <si>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</si>
  <si>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</si>
  <si>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</si>
  <si>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</si>
  <si>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</si>
  <si>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</si>
  <si>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</si>
  <si>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</si>
  <si>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</si>
  <si>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</si>
  <si>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</si>
  <si>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</si>
  <si>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</si>
  <si>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</si>
  <si>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</si>
  <si>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</si>
  <si>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</si>
  <si>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</si>
  <si>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</si>
  <si>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</si>
  <si>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</si>
  <si>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</si>
  <si>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</si>
  <si>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</si>
  <si>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</si>
  <si>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</si>
  <si>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</si>
  <si>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</si>
  <si>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</si>
  <si>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</si>
  <si>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</si>
  <si>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</si>
  <si>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</si>
  <si>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</si>
  <si>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</si>
  <si>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</si>
  <si>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</si>
  <si>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</si>
  <si>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</si>
  <si>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</si>
  <si>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</si>
  <si>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</si>
  <si>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</si>
  <si>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</si>
  <si>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</si>
  <si>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</si>
  <si>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</si>
  <si>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</si>
  <si>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</si>
  <si>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</si>
  <si>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</si>
  <si>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</si>
  <si>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</si>
  <si>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</si>
  <si>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</si>
  <si>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</si>
  <si>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</si>
  <si>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</si>
  <si>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</si>
  <si>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</si>
  <si>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</si>
  <si>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</si>
  <si>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</si>
  <si>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</si>
  <si>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</si>
  <si>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</si>
  <si>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</si>
  <si>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</si>
  <si>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</si>
  <si>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</si>
  <si>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</si>
  <si>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</si>
  <si>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</si>
  <si>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</si>
  <si>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</si>
  <si>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</si>
  <si>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</si>
  <si>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</si>
  <si>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</si>
  <si>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</si>
  <si>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</si>
  <si>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</si>
  <si>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</si>
  <si>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</si>
  <si>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</si>
  <si>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</si>
  <si>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</si>
  <si>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</si>
  <si>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</si>
  <si>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</si>
  <si>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</si>
  <si>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</si>
  <si>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</si>
  <si>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</si>
  <si>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</si>
  <si>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</si>
  <si>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</si>
  <si>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</si>
  <si>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</si>
  <si>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</si>
  <si>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</si>
  <si>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</si>
  <si>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</si>
  <si>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</si>
  <si>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</si>
  <si>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</si>
  <si>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</si>
  <si>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</si>
  <si>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</si>
  <si>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</si>
  <si>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</si>
  <si>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</si>
  <si>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</si>
  <si>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</si>
  <si>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</si>
  <si>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</si>
  <si>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</si>
  <si>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</si>
  <si>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</si>
  <si>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</si>
  <si>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</si>
  <si>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</si>
  <si>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</si>
  <si>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</si>
  <si>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</si>
  <si>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</si>
  <si>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</si>
  <si>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</si>
  <si>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</si>
  <si>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</si>
  <si>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</si>
  <si>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</si>
  <si>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</si>
  <si>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</si>
  <si>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</si>
  <si>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</si>
  <si>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</si>
  <si>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</si>
  <si>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</si>
  <si>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</si>
  <si>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</si>
  <si>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</si>
  <si>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</si>
  <si>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</si>
  <si>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</si>
  <si>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</si>
  <si>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</si>
  <si>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</si>
  <si>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</si>
  <si>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</si>
  <si>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</si>
  <si>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</si>
  <si>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</si>
  <si>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</si>
  <si>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</si>
  <si>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</si>
  <si>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</si>
  <si>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</si>
  <si>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</si>
  <si>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</si>
  <si>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</si>
  <si>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</si>
  <si>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</si>
  <si>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</si>
  <si>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</si>
  <si>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</si>
  <si>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</si>
  <si>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</si>
  <si>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</si>
  <si>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</si>
  <si>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</si>
  <si>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</si>
  <si>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</si>
  <si>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</si>
  <si>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</si>
  <si>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</si>
  <si>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</si>
  <si>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</si>
  <si>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</si>
  <si>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โครงการชลประทานมหาสารคาม</t>
  </si>
  <si>
    <t>อ่างเก็บน้ำแก่งเลิงจาน</t>
  </si>
  <si>
    <t>โนนหัวฝาย</t>
  </si>
  <si>
    <t>แก่งเลิงจาน</t>
  </si>
  <si>
    <t>เมือง</t>
  </si>
  <si>
    <t>มหาสารคาม</t>
  </si>
  <si>
    <t>ชี</t>
  </si>
  <si>
    <t>กลาง</t>
  </si>
  <si>
    <t>ลาดยาง</t>
  </si>
  <si>
    <t>(1 : 3)</t>
  </si>
  <si>
    <t>(1 :2.5)</t>
  </si>
  <si>
    <t>-</t>
  </si>
  <si>
    <t>1+800</t>
  </si>
  <si>
    <t>(1: 3)</t>
  </si>
  <si>
    <t>(1: 2.5)</t>
  </si>
  <si>
    <t>_</t>
  </si>
  <si>
    <t xml:space="preserve">Morning Grory </t>
  </si>
  <si>
    <t>บานเหล็ก</t>
  </si>
  <si>
    <t>1L-RMC 1</t>
  </si>
  <si>
    <t>C</t>
  </si>
  <si>
    <t>CA</t>
  </si>
  <si>
    <t>0+450</t>
  </si>
  <si>
    <t>(1:4)</t>
  </si>
  <si>
    <t>ดิน</t>
  </si>
  <si>
    <t>1+150</t>
  </si>
  <si>
    <t>1+850</t>
  </si>
  <si>
    <t>2+108</t>
  </si>
  <si>
    <t>RMC 2</t>
  </si>
  <si>
    <t>0+090</t>
  </si>
  <si>
    <t>0+804</t>
  </si>
  <si>
    <t>0+900</t>
  </si>
  <si>
    <t>1+052</t>
  </si>
  <si>
    <t>1+580</t>
  </si>
  <si>
    <t>2+122</t>
  </si>
  <si>
    <t>2+690</t>
  </si>
  <si>
    <t>4+150</t>
  </si>
  <si>
    <t>1L-R-RMC</t>
  </si>
  <si>
    <t>2+100</t>
  </si>
  <si>
    <t>อ่างเก็บน้ำห้วยคะคาง</t>
  </si>
  <si>
    <t>โคกก่อ</t>
  </si>
  <si>
    <t>0+555</t>
  </si>
  <si>
    <t>RMC</t>
  </si>
  <si>
    <t>3+500</t>
  </si>
  <si>
    <t>(1:2)</t>
  </si>
  <si>
    <t>7+000</t>
  </si>
  <si>
    <t>10+400</t>
  </si>
  <si>
    <t>LMC</t>
  </si>
  <si>
    <t>3+000</t>
  </si>
  <si>
    <t>6+500</t>
  </si>
  <si>
    <t>8+900</t>
  </si>
  <si>
    <t>อ่างเก็บน้ำหนองกระทุ่ม</t>
  </si>
  <si>
    <t>ดอนดู่</t>
  </si>
  <si>
    <t>เขวา</t>
  </si>
  <si>
    <t>2+275</t>
  </si>
  <si>
    <t>OGEE  Weir</t>
  </si>
  <si>
    <t>0+720</t>
  </si>
  <si>
    <t>2+120</t>
  </si>
  <si>
    <t>2+980</t>
  </si>
  <si>
    <t>อ่างเก็บน้ำหนองแกดำ</t>
  </si>
  <si>
    <t>แกดำ</t>
  </si>
  <si>
    <t>ลูกรัง</t>
  </si>
  <si>
    <t>2+289</t>
  </si>
  <si>
    <t>(1:4000)</t>
  </si>
  <si>
    <t>(1:1.5)</t>
  </si>
  <si>
    <t>2+300</t>
  </si>
  <si>
    <t>อ่างเก็บน้ำห้วยแวงน้อย</t>
  </si>
  <si>
    <t>หนองแวง</t>
  </si>
  <si>
    <t>แวงน่าง</t>
  </si>
  <si>
    <t xml:space="preserve"> -</t>
  </si>
  <si>
    <t>(1 : 2)</t>
  </si>
  <si>
    <t>(1 :1.5)</t>
  </si>
  <si>
    <t>(1: 2)</t>
  </si>
  <si>
    <t>(1: 1.5)</t>
  </si>
  <si>
    <t>ปตร.แววพยัคฆ์</t>
  </si>
  <si>
    <t>ตลาด</t>
  </si>
  <si>
    <t>ทรบ.กุดแดง</t>
  </si>
  <si>
    <t>วังยาว</t>
  </si>
  <si>
    <t>เกิ้ง</t>
  </si>
  <si>
    <t>พนังกั้นน้ำชีเก่า</t>
  </si>
  <si>
    <t>1:2</t>
  </si>
  <si>
    <t>ไฟฟ้า</t>
  </si>
  <si>
    <t>พนังกั้นน้ำ</t>
  </si>
  <si>
    <t>0+000</t>
  </si>
  <si>
    <t>27+000</t>
  </si>
  <si>
    <t>พนังกั้นน้ำชีใหม่</t>
  </si>
  <si>
    <t>บ้านวังยาว</t>
  </si>
  <si>
    <t>11+447</t>
  </si>
  <si>
    <t>ฝายห้วยคะคาง</t>
  </si>
  <si>
    <t>ติ้ว</t>
  </si>
  <si>
    <t>ปตร.ท่าตูม</t>
  </si>
  <si>
    <t>ท่าตูม</t>
  </si>
  <si>
    <t>คลองผันน้ำ</t>
  </si>
  <si>
    <t>ปตร.แก่งเลิงจาน</t>
  </si>
  <si>
    <t>ปตร.ท่าสองคอน</t>
  </si>
  <si>
    <t>ท่าสองคอน</t>
  </si>
  <si>
    <t>อ่างเก็บน้ำห้วยจอกขวาง</t>
  </si>
  <si>
    <t>จอกขวาง</t>
  </si>
  <si>
    <t>หนองแสง</t>
  </si>
  <si>
    <t>วาปีปทุม</t>
  </si>
  <si>
    <t>มูล</t>
  </si>
  <si>
    <t>หิน</t>
  </si>
  <si>
    <t>0+1900</t>
  </si>
  <si>
    <t>เขื่อนดิน</t>
  </si>
  <si>
    <t>Box  Spillway</t>
  </si>
  <si>
    <t xml:space="preserve"> 1:8000</t>
  </si>
  <si>
    <t xml:space="preserve"> 1:1.5</t>
  </si>
  <si>
    <t>Service Spillway "น"</t>
  </si>
  <si>
    <t>Box Spillway</t>
  </si>
  <si>
    <t>1R-RMC</t>
  </si>
  <si>
    <t xml:space="preserve"> 1:4000</t>
  </si>
  <si>
    <t>อ่างเก็บน้ำหนองไฮ</t>
  </si>
  <si>
    <t>ประแหย่ง</t>
  </si>
  <si>
    <t>ประชาพัฒนา</t>
  </si>
  <si>
    <t>0+1680</t>
  </si>
  <si>
    <t xml:space="preserve"> 1:3000</t>
  </si>
  <si>
    <t>อ่างเก็บน้ำฮองซองแมว</t>
  </si>
  <si>
    <t>โนนทัน</t>
  </si>
  <si>
    <t>งัวบา</t>
  </si>
  <si>
    <t>0+645</t>
  </si>
  <si>
    <t>อ่างเก็บน้ำห้วยค้อ</t>
  </si>
  <si>
    <t>เขวาไร่</t>
  </si>
  <si>
    <t>นาเชือก</t>
  </si>
  <si>
    <t>2+480</t>
  </si>
  <si>
    <t>Morning Groly</t>
  </si>
  <si>
    <t>บานระบาย</t>
  </si>
  <si>
    <t>morning glory Spillway</t>
  </si>
  <si>
    <t>(1:5)</t>
  </si>
  <si>
    <t>10+500</t>
  </si>
  <si>
    <t>13+763</t>
  </si>
  <si>
    <t>(1:6)</t>
  </si>
  <si>
    <t>1L-R- RMC</t>
  </si>
  <si>
    <t>2+000</t>
  </si>
  <si>
    <t>2L-R -RMC</t>
  </si>
  <si>
    <t>3L-R -RMC</t>
  </si>
  <si>
    <t>5+930</t>
  </si>
  <si>
    <t>14+000</t>
  </si>
  <si>
    <t>17+500</t>
  </si>
  <si>
    <t>21+000</t>
  </si>
  <si>
    <t>22+547</t>
  </si>
  <si>
    <t>1R-L LMC</t>
  </si>
  <si>
    <t>2R-L LMC</t>
  </si>
  <si>
    <t>2+920</t>
  </si>
  <si>
    <t>อ่างเก็บน้ำเอกสัตย์สุนทร</t>
  </si>
  <si>
    <t>สมสนุก</t>
  </si>
  <si>
    <t>หนองสิม</t>
  </si>
  <si>
    <t>บรบือ</t>
  </si>
  <si>
    <t>0+1500</t>
  </si>
  <si>
    <t>OGEE   Weir</t>
  </si>
  <si>
    <t>2+400</t>
  </si>
  <si>
    <t>1+728</t>
  </si>
  <si>
    <t>อ่างเก็บน้ำห้วยเชียงคำ</t>
  </si>
  <si>
    <t>โคกกลาง</t>
  </si>
  <si>
    <t>กำพี้</t>
  </si>
  <si>
    <t>0+1060</t>
  </si>
  <si>
    <t>1+500</t>
  </si>
  <si>
    <t>2+500</t>
  </si>
  <si>
    <t>อ่างเก็บน้ำห้วยประดู่</t>
  </si>
  <si>
    <t>เก่าใหม่</t>
  </si>
  <si>
    <t>บ่อใหญ่</t>
  </si>
  <si>
    <t>0+727</t>
  </si>
  <si>
    <t>1+720</t>
  </si>
  <si>
    <t>2+547</t>
  </si>
  <si>
    <t>4+165</t>
  </si>
  <si>
    <t>อ่างเก็บน้ำหนองคูขาด</t>
  </si>
  <si>
    <t>หนองคูขาด</t>
  </si>
  <si>
    <t>0+520</t>
  </si>
  <si>
    <t>0+820</t>
  </si>
  <si>
    <t>อ่างเก็บน้ำร่องหัวช้าง</t>
  </si>
  <si>
    <t>เปลือย</t>
  </si>
  <si>
    <t>หนองโก</t>
  </si>
  <si>
    <t>0+575</t>
  </si>
  <si>
    <t>1+900</t>
  </si>
  <si>
    <t>อ่างเก็บน้ำหนองบัว</t>
  </si>
  <si>
    <t>โคกพระ</t>
  </si>
  <si>
    <t>กันทรวิชัย</t>
  </si>
  <si>
    <t>0+800</t>
  </si>
  <si>
    <t>0+400</t>
  </si>
  <si>
    <t>1+100</t>
  </si>
  <si>
    <t>1+366</t>
  </si>
  <si>
    <t>1+846</t>
  </si>
  <si>
    <t>3+079</t>
  </si>
  <si>
    <t>3+480</t>
  </si>
  <si>
    <t>3+568</t>
  </si>
  <si>
    <t>3+818</t>
  </si>
  <si>
    <t>4+100</t>
  </si>
  <si>
    <t>2+188</t>
  </si>
  <si>
    <t>อ่างเก็บน้ำหนองเทวราช</t>
  </si>
  <si>
    <t>เชียงยืน</t>
  </si>
  <si>
    <t>Morning Glory Spillway</t>
  </si>
  <si>
    <t>1+000</t>
  </si>
  <si>
    <t>(1:8000)</t>
  </si>
  <si>
    <t>อ่างเก็บน้ำห้วยขอนสัก</t>
  </si>
  <si>
    <t>โกสุมพิสัย</t>
  </si>
  <si>
    <t>ราดยาง</t>
  </si>
  <si>
    <t>0+1160</t>
  </si>
  <si>
    <t>5+920</t>
  </si>
  <si>
    <t>10+230</t>
  </si>
  <si>
    <t>2+015</t>
  </si>
  <si>
    <t>1+050</t>
  </si>
  <si>
    <t>4L-R -RMC</t>
  </si>
  <si>
    <t>1L-4L-R -RMC</t>
  </si>
  <si>
    <t>0+080</t>
  </si>
  <si>
    <t>6+604</t>
  </si>
  <si>
    <t>อ่างฯฝายหลวง (KFW)</t>
  </si>
  <si>
    <t>ตลาดม่วง</t>
  </si>
  <si>
    <t>หนองเรือ</t>
  </si>
  <si>
    <t>เล็ก</t>
  </si>
  <si>
    <t>0+029</t>
  </si>
  <si>
    <t>0+620</t>
  </si>
  <si>
    <t>0+880</t>
  </si>
  <si>
    <t>(1:1000)</t>
  </si>
  <si>
    <t>1+650</t>
  </si>
  <si>
    <t>อ่างฯโคกมน (KFW)</t>
  </si>
  <si>
    <t>หัวหนอง</t>
  </si>
  <si>
    <t>หนองโพธิ์</t>
  </si>
  <si>
    <t>0+670</t>
  </si>
  <si>
    <t>อ่างฯศูนย์พัฒนาลุ่มน้ำชี(KFW)</t>
  </si>
  <si>
    <t>พงโพด</t>
  </si>
  <si>
    <t>1+200</t>
  </si>
  <si>
    <t>1+561</t>
  </si>
  <si>
    <t>ฝายห้วยเสียว(KFW)</t>
  </si>
  <si>
    <t>ยาง</t>
  </si>
  <si>
    <t>ฝายห้วยยาง(KfW)</t>
  </si>
  <si>
    <t>วังจาน</t>
  </si>
  <si>
    <t>นาข่า</t>
  </si>
  <si>
    <t>หินก่อ</t>
  </si>
  <si>
    <t>Ogee weir</t>
  </si>
  <si>
    <t>ฝายห้วยกุดขี้นาค(KfW)</t>
  </si>
  <si>
    <t>บ้านหวาย</t>
  </si>
  <si>
    <t>0+020</t>
  </si>
  <si>
    <t>0+240</t>
  </si>
  <si>
    <t>0+180</t>
  </si>
  <si>
    <t>ฝายห้วยใหญ่(KfW)</t>
  </si>
  <si>
    <t>หนองทุ่ม</t>
  </si>
  <si>
    <t>ฝายลำเตา(ฝายยาง)</t>
  </si>
  <si>
    <t>เมืองเตา</t>
  </si>
  <si>
    <t>พยัคฆภูมิพิสัย</t>
  </si>
  <si>
    <t>Broad-Crested Weir</t>
  </si>
  <si>
    <t>ฝายห้วยเชียงส่ง (ฝายยาง)</t>
  </si>
  <si>
    <t>ดอนเงิน</t>
  </si>
  <si>
    <t>เขวาใหญ่</t>
  </si>
  <si>
    <t xml:space="preserve"> โครงการขนาดเล็ก kfw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</si>
</sst>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  <numFmt numFmtId="211" formatCode="#,##0.0000"/>
    <numFmt numFmtId="212" formatCode="0.000000"/>
    <numFmt numFmtId="213" formatCode="0.0"/>
  </numFmts>
  <fonts count="3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Cordia New"/>
      <family val="2"/>
    </font>
    <font>
      <sz val="9"/>
      <name val="Arial Unicode MS"/>
      <family val="2"/>
    </font>
    <font>
      <sz val="14"/>
      <color indexed="9"/>
      <name val="CordiaUPC"/>
      <family val="2"/>
    </font>
    <font>
      <sz val="14"/>
      <color indexed="9"/>
      <name val="Cordia New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92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1" fillId="0" borderId="3" xfId="0" applyFont="1" applyFill="1" applyBorder="1" applyAlignment="1" applyProtection="1">
      <alignment vertical="top" wrapText="1"/>
      <protection hidden="1"/>
    </xf>
    <xf numFmtId="1" fontId="30" fillId="0" borderId="5" xfId="0" applyNumberFormat="1" applyFont="1" applyFill="1" applyBorder="1" applyAlignment="1">
      <alignment/>
    </xf>
    <xf numFmtId="1" fontId="30" fillId="0" borderId="8" xfId="0" applyNumberFormat="1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NumberFormat="1" applyFont="1" applyFill="1" applyBorder="1" applyAlignment="1">
      <alignment horizontal="left"/>
    </xf>
    <xf numFmtId="49" fontId="30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hidden="1"/>
    </xf>
    <xf numFmtId="3" fontId="30" fillId="0" borderId="5" xfId="36" applyNumberFormat="1" applyFont="1" applyFill="1" applyBorder="1" applyAlignment="1">
      <alignment horizontal="right"/>
    </xf>
    <xf numFmtId="0" fontId="30" fillId="0" borderId="5" xfId="0" applyNumberFormat="1" applyFont="1" applyFill="1" applyBorder="1" applyAlignment="1">
      <alignment horizontal="center"/>
    </xf>
    <xf numFmtId="202" fontId="0" fillId="0" borderId="3" xfId="36" applyNumberFormat="1" applyFont="1" applyFill="1" applyBorder="1" applyAlignment="1">
      <alignment/>
    </xf>
    <xf numFmtId="0" fontId="0" fillId="0" borderId="5" xfId="0" applyFont="1" applyFill="1" applyBorder="1" applyAlignment="1" applyProtection="1">
      <alignment horizontal="center"/>
      <protection hidden="1"/>
    </xf>
    <xf numFmtId="189" fontId="3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 applyProtection="1">
      <alignment/>
      <protection hidden="1"/>
    </xf>
    <xf numFmtId="188" fontId="0" fillId="0" borderId="5" xfId="36" applyNumberFormat="1" applyFont="1" applyFill="1" applyBorder="1" applyAlignment="1" applyProtection="1">
      <alignment horizontal="left" wrapText="1"/>
      <protection/>
    </xf>
    <xf numFmtId="189" fontId="0" fillId="0" borderId="5" xfId="36" applyNumberFormat="1" applyFont="1" applyFill="1" applyBorder="1" applyAlignment="1" applyProtection="1">
      <alignment/>
      <protection/>
    </xf>
    <xf numFmtId="189" fontId="0" fillId="0" borderId="5" xfId="36" applyNumberFormat="1" applyFont="1" applyFill="1" applyBorder="1" applyAlignment="1" applyProtection="1">
      <alignment horizontal="right"/>
      <protection/>
    </xf>
    <xf numFmtId="190" fontId="1" fillId="0" borderId="5" xfId="36" applyNumberFormat="1" applyFont="1" applyFill="1" applyBorder="1" applyAlignment="1" applyProtection="1">
      <alignment horizontal="centerContinuous"/>
      <protection/>
    </xf>
    <xf numFmtId="188" fontId="0" fillId="0" borderId="5" xfId="3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1" fontId="30" fillId="0" borderId="3" xfId="0" applyNumberFormat="1" applyFont="1" applyFill="1" applyBorder="1" applyAlignment="1">
      <alignment/>
    </xf>
    <xf numFmtId="1" fontId="30" fillId="0" borderId="12" xfId="0" applyNumberFormat="1" applyFont="1" applyFill="1" applyBorder="1" applyAlignment="1">
      <alignment horizontal="center"/>
    </xf>
    <xf numFmtId="1" fontId="30" fillId="0" borderId="3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left"/>
    </xf>
    <xf numFmtId="49" fontId="30" fillId="0" borderId="3" xfId="0" applyNumberFormat="1" applyFont="1" applyFill="1" applyBorder="1" applyAlignment="1">
      <alignment horizontal="center"/>
    </xf>
    <xf numFmtId="3" fontId="30" fillId="0" borderId="3" xfId="36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center"/>
    </xf>
    <xf numFmtId="188" fontId="0" fillId="0" borderId="17" xfId="36" applyNumberFormat="1" applyFont="1" applyFill="1" applyBorder="1" applyAlignment="1" applyProtection="1">
      <alignment horizontal="left" wrapText="1"/>
      <protection/>
    </xf>
    <xf numFmtId="189" fontId="0" fillId="0" borderId="3" xfId="36" applyNumberFormat="1" applyFont="1" applyFill="1" applyBorder="1" applyAlignment="1" applyProtection="1">
      <alignment horizontal="right"/>
      <protection/>
    </xf>
    <xf numFmtId="190" fontId="1" fillId="0" borderId="3" xfId="36" applyNumberFormat="1" applyFont="1" applyFill="1" applyBorder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188" fontId="0" fillId="0" borderId="3" xfId="36" applyNumberFormat="1" applyFont="1" applyFill="1" applyBorder="1" applyAlignment="1" applyProtection="1">
      <alignment/>
      <protection/>
    </xf>
    <xf numFmtId="4" fontId="0" fillId="0" borderId="3" xfId="36" applyNumberFormat="1" applyFont="1" applyFill="1" applyBorder="1" applyAlignment="1" applyProtection="1">
      <alignment horizontal="right"/>
      <protection/>
    </xf>
    <xf numFmtId="2" fontId="0" fillId="0" borderId="3" xfId="0" applyNumberFormat="1" applyFont="1" applyFill="1" applyBorder="1" applyAlignment="1" applyProtection="1">
      <alignment vertical="top"/>
      <protection hidden="1"/>
    </xf>
    <xf numFmtId="188" fontId="0" fillId="0" borderId="17" xfId="36" applyNumberFormat="1" applyFont="1" applyFill="1" applyBorder="1" applyAlignment="1" applyProtection="1">
      <alignment horizontal="left" vertical="top" wrapText="1"/>
      <protection/>
    </xf>
    <xf numFmtId="189" fontId="0" fillId="0" borderId="3" xfId="36" applyNumberFormat="1" applyFont="1" applyFill="1" applyBorder="1" applyAlignment="1" applyProtection="1">
      <alignment vertical="top"/>
      <protection/>
    </xf>
    <xf numFmtId="189" fontId="0" fillId="0" borderId="3" xfId="36" applyNumberFormat="1" applyFont="1" applyFill="1" applyBorder="1" applyAlignment="1" applyProtection="1">
      <alignment horizontal="right" vertical="top"/>
      <protection/>
    </xf>
    <xf numFmtId="190" fontId="0" fillId="0" borderId="3" xfId="36" applyNumberFormat="1" applyFont="1" applyFill="1" applyBorder="1" applyAlignment="1" applyProtection="1">
      <alignment horizontal="right" vertical="top"/>
      <protection/>
    </xf>
    <xf numFmtId="188" fontId="0" fillId="0" borderId="3" xfId="36" applyNumberFormat="1" applyFont="1" applyFill="1" applyBorder="1" applyAlignment="1" applyProtection="1">
      <alignment vertical="top"/>
      <protection/>
    </xf>
    <xf numFmtId="190" fontId="0" fillId="0" borderId="3" xfId="36" applyNumberFormat="1" applyFont="1" applyFill="1" applyBorder="1" applyAlignment="1" applyProtection="1">
      <alignment vertical="top"/>
      <protection/>
    </xf>
    <xf numFmtId="190" fontId="1" fillId="0" borderId="3" xfId="36" applyNumberFormat="1" applyFont="1" applyFill="1" applyBorder="1" applyAlignment="1" applyProtection="1">
      <alignment horizontal="centerContinuous" vertical="top"/>
      <protection/>
    </xf>
    <xf numFmtId="3" fontId="30" fillId="0" borderId="3" xfId="36" applyNumberFormat="1" applyFont="1" applyFill="1" applyBorder="1" applyAlignment="1">
      <alignment horizontal="right" vertical="center"/>
    </xf>
    <xf numFmtId="202" fontId="0" fillId="0" borderId="3" xfId="36" applyNumberFormat="1" applyFont="1" applyFill="1" applyBorder="1" applyAlignment="1">
      <alignment vertical="top"/>
    </xf>
    <xf numFmtId="188" fontId="0" fillId="0" borderId="3" xfId="36" applyNumberFormat="1" applyFont="1" applyFill="1" applyBorder="1" applyAlignment="1" applyProtection="1">
      <alignment horizontal="left" vertical="top" wrapText="1"/>
      <protection/>
    </xf>
    <xf numFmtId="189" fontId="0" fillId="0" borderId="3" xfId="36" applyNumberFormat="1" applyFont="1" applyFill="1" applyBorder="1" applyAlignment="1" applyProtection="1">
      <alignment/>
      <protection/>
    </xf>
    <xf numFmtId="191" fontId="0" fillId="0" borderId="3" xfId="0" applyNumberFormat="1" applyFont="1" applyFill="1" applyBorder="1" applyAlignment="1" applyProtection="1">
      <alignment vertical="top"/>
      <protection hidden="1"/>
    </xf>
    <xf numFmtId="211" fontId="30" fillId="0" borderId="3" xfId="0" applyNumberFormat="1" applyFont="1" applyFill="1" applyBorder="1" applyAlignment="1">
      <alignment horizontal="right"/>
    </xf>
    <xf numFmtId="190" fontId="1" fillId="0" borderId="3" xfId="36" applyNumberFormat="1" applyFont="1" applyFill="1" applyBorder="1" applyAlignment="1" applyProtection="1">
      <alignment horizontal="right" vertical="top"/>
      <protection/>
    </xf>
    <xf numFmtId="43" fontId="30" fillId="0" borderId="3" xfId="36" applyFont="1" applyFill="1" applyBorder="1" applyAlignment="1">
      <alignment horizontal="right"/>
    </xf>
    <xf numFmtId="0" fontId="30" fillId="0" borderId="3" xfId="36" applyNumberFormat="1" applyFont="1" applyFill="1" applyBorder="1" applyAlignment="1">
      <alignment horizontal="center"/>
    </xf>
    <xf numFmtId="0" fontId="30" fillId="14" borderId="3" xfId="0" applyFont="1" applyFill="1" applyBorder="1" applyAlignment="1">
      <alignment/>
    </xf>
    <xf numFmtId="0" fontId="30" fillId="0" borderId="3" xfId="0" applyFont="1" applyFill="1" applyBorder="1" applyAlignment="1">
      <alignment horizontal="center"/>
    </xf>
    <xf numFmtId="43" fontId="30" fillId="0" borderId="3" xfId="36" applyFont="1" applyFill="1" applyBorder="1" applyAlignment="1">
      <alignment horizontal="right" vertical="center"/>
    </xf>
    <xf numFmtId="43" fontId="0" fillId="0" borderId="3" xfId="36" applyFont="1" applyFill="1" applyBorder="1" applyAlignment="1" applyProtection="1">
      <alignment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horizontal="right" vertical="top"/>
      <protection hidden="1"/>
    </xf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/>
    </xf>
    <xf numFmtId="0" fontId="30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left" vertical="center"/>
    </xf>
    <xf numFmtId="0" fontId="30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right" vertical="center" wrapText="1"/>
    </xf>
    <xf numFmtId="189" fontId="30" fillId="0" borderId="3" xfId="0" applyNumberFormat="1" applyFont="1" applyFill="1" applyBorder="1" applyAlignment="1">
      <alignment horizontal="right" vertical="center"/>
    </xf>
    <xf numFmtId="188" fontId="0" fillId="0" borderId="0" xfId="36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horizontal="right" vertical="top"/>
      <protection hidden="1"/>
    </xf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left"/>
    </xf>
    <xf numFmtId="0" fontId="30" fillId="0" borderId="3" xfId="0" applyNumberFormat="1" applyFont="1" applyFill="1" applyBorder="1" applyAlignment="1">
      <alignment horizontal="center"/>
    </xf>
    <xf numFmtId="3" fontId="30" fillId="0" borderId="3" xfId="36" applyNumberFormat="1" applyFont="1" applyFill="1" applyBorder="1" applyAlignment="1">
      <alignment horizontal="right"/>
    </xf>
    <xf numFmtId="189" fontId="30" fillId="0" borderId="3" xfId="0" applyNumberFormat="1" applyFont="1" applyFill="1" applyBorder="1" applyAlignment="1">
      <alignment horizontal="right"/>
    </xf>
    <xf numFmtId="189" fontId="0" fillId="0" borderId="3" xfId="36" applyNumberFormat="1" applyFont="1" applyFill="1" applyBorder="1" applyAlignment="1" applyProtection="1">
      <alignment horizontal="center" vertical="top"/>
      <protection/>
    </xf>
    <xf numFmtId="212" fontId="0" fillId="0" borderId="3" xfId="0" applyNumberFormat="1" applyFont="1" applyFill="1" applyBorder="1" applyAlignment="1" applyProtection="1">
      <alignment vertical="top"/>
      <protection hidden="1"/>
    </xf>
    <xf numFmtId="3" fontId="30" fillId="0" borderId="3" xfId="36" applyNumberFormat="1" applyFont="1" applyFill="1" applyBorder="1" applyAlignment="1">
      <alignment horizontal="right" vertical="center" wrapText="1"/>
    </xf>
    <xf numFmtId="189" fontId="30" fillId="0" borderId="3" xfId="36" applyNumberFormat="1" applyFont="1" applyFill="1" applyBorder="1" applyAlignment="1">
      <alignment horizontal="right" vertical="center"/>
    </xf>
    <xf numFmtId="0" fontId="30" fillId="0" borderId="3" xfId="0" applyNumberFormat="1" applyFont="1" applyFill="1" applyBorder="1" applyAlignment="1" quotePrefix="1">
      <alignment horizontal="left" vertical="center"/>
    </xf>
    <xf numFmtId="3" fontId="30" fillId="0" borderId="3" xfId="0" applyNumberFormat="1" applyFont="1" applyFill="1" applyBorder="1" applyAlignment="1" quotePrefix="1">
      <alignment horizontal="right" vertical="center" wrapText="1"/>
    </xf>
    <xf numFmtId="189" fontId="30" fillId="0" borderId="3" xfId="0" applyNumberFormat="1" applyFont="1" applyFill="1" applyBorder="1" applyAlignment="1" quotePrefix="1">
      <alignment horizontal="right" vertical="center"/>
    </xf>
    <xf numFmtId="213" fontId="0" fillId="0" borderId="3" xfId="0" applyNumberFormat="1" applyFont="1" applyFill="1" applyBorder="1" applyAlignment="1" applyProtection="1">
      <alignment vertical="top"/>
      <protection hidden="1"/>
    </xf>
    <xf numFmtId="0" fontId="30" fillId="0" borderId="3" xfId="0" applyFont="1" applyFill="1" applyBorder="1" applyAlignment="1">
      <alignment/>
    </xf>
    <xf numFmtId="1" fontId="30" fillId="0" borderId="3" xfId="0" applyNumberFormat="1" applyFont="1" applyFill="1" applyBorder="1" applyAlignment="1">
      <alignment horizontal="center"/>
    </xf>
    <xf numFmtId="189" fontId="0" fillId="0" borderId="3" xfId="0" applyNumberFormat="1" applyFont="1" applyFill="1" applyBorder="1" applyAlignment="1" applyProtection="1">
      <alignment horizontal="right" vertical="top"/>
      <protection/>
    </xf>
    <xf numFmtId="1" fontId="30" fillId="0" borderId="3" xfId="0" applyNumberFormat="1" applyFont="1" applyFill="1" applyBorder="1" applyAlignment="1">
      <alignment horizontal="left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>
      <alignment horizontal="right"/>
    </xf>
    <xf numFmtId="188" fontId="30" fillId="0" borderId="3" xfId="36" applyNumberFormat="1" applyFont="1" applyFill="1" applyBorder="1" applyAlignment="1" applyProtection="1">
      <alignment vertical="top"/>
      <protection hidden="1"/>
    </xf>
    <xf numFmtId="0" fontId="30" fillId="0" borderId="3" xfId="0" applyFont="1" applyBorder="1" applyAlignment="1">
      <alignment/>
    </xf>
    <xf numFmtId="0" fontId="30" fillId="0" borderId="3" xfId="0" applyFont="1" applyBorder="1" applyAlignment="1">
      <alignment horizontal="center"/>
    </xf>
    <xf numFmtId="3" fontId="30" fillId="0" borderId="3" xfId="0" applyNumberFormat="1" applyFont="1" applyBorder="1" applyAlignment="1">
      <alignment/>
    </xf>
    <xf numFmtId="188" fontId="30" fillId="0" borderId="3" xfId="36" applyNumberFormat="1" applyFont="1" applyBorder="1" applyAlignment="1">
      <alignment/>
    </xf>
    <xf numFmtId="0" fontId="31" fillId="0" borderId="3" xfId="0" applyFont="1" applyFill="1" applyBorder="1" applyAlignment="1">
      <alignment/>
    </xf>
    <xf numFmtId="0" fontId="32" fillId="0" borderId="3" xfId="0" applyFont="1" applyFill="1" applyBorder="1" applyAlignment="1" applyProtection="1">
      <alignment vertical="top"/>
      <protection hidden="1"/>
    </xf>
    <xf numFmtId="0" fontId="33" fillId="0" borderId="3" xfId="0" applyFont="1" applyBorder="1" applyAlignment="1">
      <alignment/>
    </xf>
    <xf numFmtId="0" fontId="33" fillId="0" borderId="3" xfId="0" applyFont="1" applyBorder="1" applyAlignment="1">
      <alignment horizontal="center"/>
    </xf>
    <xf numFmtId="1" fontId="33" fillId="0" borderId="3" xfId="0" applyNumberFormat="1" applyFont="1" applyFill="1" applyBorder="1" applyAlignment="1">
      <alignment horizontal="left"/>
    </xf>
    <xf numFmtId="1" fontId="33" fillId="0" borderId="3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27" fillId="0" borderId="0" xfId="31" applyFont="1" applyBorder="1" applyAlignment="1">
      <alignment horizontal="left" vertical="top"/>
      <protection/>
    </xf>
    <xf numFmtId="1" fontId="30" fillId="0" borderId="15" xfId="0" applyNumberFormat="1" applyFont="1" applyFill="1" applyBorder="1" applyAlignment="1">
      <alignment/>
    </xf>
    <xf numFmtId="1" fontId="30" fillId="0" borderId="15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left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center" vertical="top"/>
      <protection hidden="1"/>
    </xf>
    <xf numFmtId="0" fontId="30" fillId="0" borderId="15" xfId="0" applyFont="1" applyFill="1" applyBorder="1" applyAlignment="1">
      <alignment horizontal="right"/>
    </xf>
    <xf numFmtId="188" fontId="30" fillId="0" borderId="15" xfId="36" applyNumberFormat="1" applyFont="1" applyFill="1" applyBorder="1" applyAlignment="1" applyProtection="1">
      <alignment vertical="top"/>
      <protection hidden="1"/>
    </xf>
    <xf numFmtId="188" fontId="0" fillId="0" borderId="14" xfId="36" applyNumberFormat="1" applyFont="1" applyFill="1" applyBorder="1" applyAlignment="1" applyProtection="1">
      <alignment horizontal="left" vertical="top" wrapText="1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95</xdr:row>
      <xdr:rowOff>0</xdr:rowOff>
    </xdr:from>
    <xdr:to>
      <xdr:col>7</xdr:col>
      <xdr:colOff>361950</xdr:colOff>
      <xdr:row>95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886450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12</xdr:col>
      <xdr:colOff>361950</xdr:colOff>
      <xdr:row>95</xdr:row>
      <xdr:rowOff>0</xdr:rowOff>
    </xdr:from>
    <xdr:to>
      <xdr:col>12</xdr:col>
      <xdr:colOff>361950</xdr:colOff>
      <xdr:row>95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83932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23"/>
  <sheetViews>
    <sheetView showGridLines="0" tabSelected="1" zoomScale="75" zoomScaleNormal="75" zoomScaleSheetLayoutView="75" workbookViewId="0" topLeftCell="A1">
      <selection activeCell="J14" sqref="J14"/>
    </sheetView>
  </sheetViews>
  <sheetFormatPr defaultColWidth="9.140625" defaultRowHeight="21.75"/>
  <cols>
    <col min="1" max="1" width="20.57421875" style="158" customWidth="1"/>
    <col min="2" max="2" width="22.57421875" style="158" customWidth="1"/>
    <col min="3" max="4" width="8.140625" style="159" bestFit="1" customWidth="1"/>
    <col min="5" max="5" width="8.140625" style="160" bestFit="1" customWidth="1"/>
    <col min="6" max="6" width="9.57421875" style="161" bestFit="1" customWidth="1"/>
    <col min="7" max="8" width="5.7109375" style="155" customWidth="1"/>
    <col min="9" max="9" width="7.7109375" style="155" customWidth="1"/>
    <col min="10" max="10" width="21.28125" style="155" bestFit="1" customWidth="1"/>
    <col min="11" max="12" width="12.28125" style="162" bestFit="1" customWidth="1"/>
    <col min="13" max="13" width="11.00390625" style="155" bestFit="1" customWidth="1"/>
    <col min="14" max="14" width="5.57421875" style="155" bestFit="1" customWidth="1"/>
    <col min="15" max="15" width="9.140625" style="155" bestFit="1" customWidth="1"/>
    <col min="16" max="16" width="8.140625" style="155" bestFit="1" customWidth="1"/>
    <col min="17" max="17" width="11.8515625" style="155" bestFit="1" customWidth="1"/>
    <col min="18" max="18" width="10.140625" style="155" bestFit="1" customWidth="1"/>
    <col min="19" max="19" width="14.7109375" style="155" bestFit="1" customWidth="1"/>
    <col min="20" max="20" width="14.00390625" style="155" bestFit="1" customWidth="1"/>
    <col min="21" max="21" width="8.421875" style="155" bestFit="1" customWidth="1"/>
    <col min="22" max="22" width="7.140625" style="155" customWidth="1"/>
    <col min="23" max="23" width="8.421875" style="155" bestFit="1" customWidth="1"/>
    <col min="24" max="24" width="8.140625" style="155" bestFit="1" customWidth="1"/>
    <col min="25" max="26" width="8.421875" style="155" bestFit="1" customWidth="1"/>
    <col min="27" max="28" width="16.00390625" style="155" customWidth="1"/>
    <col min="29" max="30" width="6.140625" style="155" customWidth="1"/>
    <col min="31" max="34" width="5.57421875" style="155" bestFit="1" customWidth="1"/>
    <col min="35" max="35" width="9.00390625" style="155" bestFit="1" customWidth="1"/>
    <col min="36" max="36" width="8.00390625" style="155" bestFit="1" customWidth="1"/>
    <col min="37" max="37" width="13.140625" style="155" bestFit="1" customWidth="1"/>
    <col min="38" max="38" width="11.140625" style="155" bestFit="1" customWidth="1"/>
    <col min="39" max="39" width="8.00390625" style="155" customWidth="1"/>
    <col min="40" max="40" width="7.28125" style="155" bestFit="1" customWidth="1"/>
    <col min="41" max="42" width="6.140625" style="155" customWidth="1"/>
    <col min="43" max="46" width="5.57421875" style="155" bestFit="1" customWidth="1"/>
    <col min="47" max="47" width="12.57421875" style="155" bestFit="1" customWidth="1"/>
    <col min="48" max="48" width="13.7109375" style="155" bestFit="1" customWidth="1"/>
    <col min="49" max="50" width="8.140625" style="155" customWidth="1"/>
    <col min="51" max="51" width="13.140625" style="155" bestFit="1" customWidth="1"/>
    <col min="52" max="52" width="11.7109375" style="155" customWidth="1"/>
    <col min="53" max="55" width="8.140625" style="155" bestFit="1" customWidth="1"/>
    <col min="56" max="56" width="6.421875" style="155" customWidth="1"/>
    <col min="57" max="57" width="9.140625" style="155" bestFit="1" customWidth="1"/>
    <col min="58" max="58" width="8.140625" style="155" bestFit="1" customWidth="1"/>
    <col min="59" max="59" width="14.140625" style="155" bestFit="1" customWidth="1"/>
    <col min="60" max="60" width="10.28125" style="155" bestFit="1" customWidth="1"/>
    <col min="61" max="61" width="14.28125" style="155" bestFit="1" customWidth="1"/>
    <col min="62" max="63" width="8.7109375" style="155" customWidth="1"/>
    <col min="64" max="64" width="12.421875" style="155" bestFit="1" customWidth="1"/>
    <col min="65" max="65" width="10.28125" style="155" bestFit="1" customWidth="1"/>
    <col min="66" max="66" width="11.421875" style="155" bestFit="1" customWidth="1"/>
    <col min="67" max="67" width="12.28125" style="155" bestFit="1" customWidth="1"/>
    <col min="68" max="68" width="10.421875" style="155" bestFit="1" customWidth="1"/>
    <col min="69" max="69" width="14.421875" style="155" bestFit="1" customWidth="1"/>
    <col min="70" max="70" width="9.00390625" style="155" bestFit="1" customWidth="1"/>
    <col min="71" max="71" width="8.00390625" style="155" bestFit="1" customWidth="1"/>
    <col min="72" max="72" width="13.140625" style="155" bestFit="1" customWidth="1"/>
    <col min="73" max="73" width="11.140625" style="155" bestFit="1" customWidth="1"/>
    <col min="74" max="74" width="8.00390625" style="155" customWidth="1"/>
    <col min="75" max="75" width="7.28125" style="155" bestFit="1" customWidth="1"/>
    <col min="76" max="77" width="6.140625" style="155" customWidth="1"/>
    <col min="78" max="81" width="5.57421875" style="155" bestFit="1" customWidth="1"/>
    <col min="82" max="82" width="10.8515625" style="155" bestFit="1" customWidth="1"/>
    <col min="83" max="83" width="14.57421875" style="155" customWidth="1"/>
    <col min="84" max="84" width="16.421875" style="155" bestFit="1" customWidth="1"/>
    <col min="85" max="86" width="8.140625" style="155" customWidth="1"/>
    <col min="87" max="87" width="10.57421875" style="155" bestFit="1" customWidth="1"/>
    <col min="88" max="89" width="5.421875" style="155" bestFit="1" customWidth="1"/>
    <col min="90" max="90" width="10.140625" style="155" bestFit="1" customWidth="1"/>
    <col min="91" max="91" width="10.8515625" style="155" bestFit="1" customWidth="1"/>
    <col min="92" max="92" width="14.57421875" style="155" customWidth="1"/>
    <col min="93" max="93" width="16.421875" style="155" bestFit="1" customWidth="1"/>
    <col min="94" max="95" width="8.140625" style="155" customWidth="1"/>
    <col min="96" max="96" width="10.57421875" style="155" bestFit="1" customWidth="1"/>
    <col min="97" max="98" width="5.421875" style="155" bestFit="1" customWidth="1"/>
    <col min="99" max="99" width="10.140625" style="155" bestFit="1" customWidth="1"/>
    <col min="100" max="100" width="13.7109375" style="155" bestFit="1" customWidth="1"/>
    <col min="101" max="101" width="15.00390625" style="155" bestFit="1" customWidth="1"/>
    <col min="102" max="102" width="10.8515625" style="155" bestFit="1" customWidth="1"/>
    <col min="103" max="104" width="6.421875" style="155" bestFit="1" customWidth="1"/>
    <col min="105" max="105" width="23.7109375" style="155" bestFit="1" customWidth="1"/>
    <col min="106" max="106" width="11.00390625" style="155" bestFit="1" customWidth="1"/>
    <col min="107" max="107" width="6.421875" style="155" bestFit="1" customWidth="1"/>
    <col min="108" max="108" width="12.140625" style="155" bestFit="1" customWidth="1"/>
    <col min="109" max="109" width="10.57421875" style="155" bestFit="1" customWidth="1"/>
    <col min="110" max="111" width="6.421875" style="155" bestFit="1" customWidth="1"/>
    <col min="112" max="112" width="10.57421875" style="155" bestFit="1" customWidth="1"/>
    <col min="113" max="114" width="6.421875" style="155" bestFit="1" customWidth="1"/>
    <col min="115" max="115" width="12.140625" style="155" bestFit="1" customWidth="1"/>
    <col min="116" max="118" width="6.7109375" style="155" bestFit="1" customWidth="1"/>
    <col min="119" max="119" width="10.57421875" style="155" bestFit="1" customWidth="1"/>
    <col min="120" max="121" width="6.7109375" style="155" bestFit="1" customWidth="1"/>
    <col min="122" max="122" width="17.28125" style="155" bestFit="1" customWidth="1"/>
    <col min="123" max="123" width="12.57421875" style="155" bestFit="1" customWidth="1"/>
    <col min="124" max="124" width="13.7109375" style="155" bestFit="1" customWidth="1"/>
    <col min="125" max="125" width="14.7109375" style="155" bestFit="1" customWidth="1"/>
    <col min="126" max="126" width="13.140625" style="155" customWidth="1"/>
    <col min="127" max="127" width="7.8515625" style="155" bestFit="1" customWidth="1"/>
    <col min="128" max="128" width="9.57421875" style="155" bestFit="1" customWidth="1"/>
    <col min="129" max="129" width="6.8515625" style="155" bestFit="1" customWidth="1"/>
    <col min="130" max="130" width="8.7109375" style="155" bestFit="1" customWidth="1"/>
    <col min="131" max="131" width="10.140625" style="155" bestFit="1" customWidth="1"/>
    <col min="132" max="133" width="16.00390625" style="155" customWidth="1"/>
    <col min="134" max="134" width="6.57421875" style="155" bestFit="1" customWidth="1"/>
    <col min="135" max="148" width="6.421875" style="155" bestFit="1" customWidth="1"/>
    <col min="149" max="149" width="7.8515625" style="155" bestFit="1" customWidth="1"/>
    <col min="150" max="150" width="6.421875" style="155" bestFit="1" customWidth="1"/>
    <col min="151" max="151" width="7.8515625" style="155" bestFit="1" customWidth="1"/>
    <col min="152" max="154" width="6.421875" style="155" bestFit="1" customWidth="1"/>
    <col min="155" max="155" width="25.00390625" style="155" bestFit="1" customWidth="1"/>
    <col min="156" max="156" width="20.140625" style="155" bestFit="1" customWidth="1"/>
    <col min="157" max="158" width="11.00390625" style="155" customWidth="1"/>
    <col min="159" max="159" width="15.140625" style="155" bestFit="1" customWidth="1"/>
    <col min="160" max="160" width="7.7109375" style="155" bestFit="1" customWidth="1"/>
    <col min="161" max="161" width="13.00390625" style="155" bestFit="1" customWidth="1"/>
    <col min="162" max="162" width="22.7109375" style="155" bestFit="1" customWidth="1"/>
    <col min="163" max="163" width="10.421875" style="155" bestFit="1" customWidth="1"/>
    <col min="164" max="164" width="20.140625" style="155" bestFit="1" customWidth="1"/>
    <col min="165" max="165" width="13.28125" style="155" bestFit="1" customWidth="1"/>
    <col min="166" max="166" width="7.28125" style="155" bestFit="1" customWidth="1"/>
    <col min="167" max="167" width="13.00390625" style="155" bestFit="1" customWidth="1"/>
    <col min="168" max="168" width="7.8515625" style="155" bestFit="1" customWidth="1"/>
    <col min="169" max="169" width="7.57421875" style="155" bestFit="1" customWidth="1"/>
    <col min="170" max="170" width="10.57421875" style="155" bestFit="1" customWidth="1"/>
    <col min="171" max="171" width="10.7109375" style="155" bestFit="1" customWidth="1"/>
    <col min="172" max="172" width="15.57421875" style="155" bestFit="1" customWidth="1"/>
    <col min="173" max="173" width="12.8515625" style="155" bestFit="1" customWidth="1"/>
    <col min="174" max="174" width="9.57421875" style="155" bestFit="1" customWidth="1"/>
    <col min="175" max="175" width="13.8515625" style="155" bestFit="1" customWidth="1"/>
    <col min="176" max="176" width="10.140625" style="155" bestFit="1" customWidth="1"/>
    <col min="177" max="177" width="9.421875" style="155" bestFit="1" customWidth="1"/>
    <col min="178" max="178" width="30.57421875" style="155" bestFit="1" customWidth="1"/>
    <col min="179" max="179" width="9.28125" style="155" customWidth="1"/>
    <col min="180" max="180" width="8.28125" style="155" bestFit="1" customWidth="1"/>
    <col min="181" max="181" width="11.421875" style="155" bestFit="1" customWidth="1"/>
    <col min="182" max="182" width="9.57421875" style="155" bestFit="1" customWidth="1"/>
    <col min="183" max="183" width="19.8515625" style="155" bestFit="1" customWidth="1"/>
    <col min="184" max="184" width="12.28125" style="155" bestFit="1" customWidth="1"/>
    <col min="185" max="185" width="11.140625" style="155" bestFit="1" customWidth="1"/>
    <col min="186" max="186" width="7.28125" style="155" bestFit="1" customWidth="1"/>
    <col min="187" max="187" width="8.28125" style="155" bestFit="1" customWidth="1"/>
    <col min="188" max="188" width="7.140625" style="155" bestFit="1" customWidth="1"/>
    <col min="189" max="189" width="8.8515625" style="155" bestFit="1" customWidth="1"/>
    <col min="190" max="190" width="15.421875" style="155" bestFit="1" customWidth="1"/>
    <col min="191" max="191" width="7.8515625" style="155" bestFit="1" customWidth="1"/>
    <col min="192" max="192" width="6.421875" style="155" bestFit="1" customWidth="1"/>
    <col min="193" max="193" width="8.140625" style="155" bestFit="1" customWidth="1"/>
    <col min="194" max="194" width="7.140625" style="155" bestFit="1" customWidth="1"/>
    <col min="195" max="195" width="11.57421875" style="155" bestFit="1" customWidth="1"/>
    <col min="196" max="196" width="11.421875" style="155" bestFit="1" customWidth="1"/>
    <col min="197" max="197" width="6.421875" style="155" bestFit="1" customWidth="1"/>
    <col min="198" max="198" width="11.7109375" style="155" customWidth="1"/>
    <col min="199" max="199" width="6.57421875" style="155" bestFit="1" customWidth="1"/>
    <col min="200" max="200" width="6.28125" style="155" bestFit="1" customWidth="1"/>
    <col min="201" max="201" width="6.57421875" style="155" bestFit="1" customWidth="1"/>
    <col min="202" max="202" width="6.28125" style="155" bestFit="1" customWidth="1"/>
    <col min="203" max="16384" width="9.140625" style="155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42">
      <c r="A9" s="182" t="s">
        <v>263</v>
      </c>
      <c r="B9" s="183" t="s">
        <v>264</v>
      </c>
      <c r="C9" s="184" t="s">
        <v>265</v>
      </c>
      <c r="D9" s="185" t="s">
        <v>266</v>
      </c>
      <c r="E9" s="185" t="s">
        <v>267</v>
      </c>
      <c r="F9" s="185" t="s">
        <v>268</v>
      </c>
      <c r="G9" s="186">
        <v>314900</v>
      </c>
      <c r="H9" s="187">
        <v>1788600</v>
      </c>
      <c r="I9" s="185" t="s">
        <v>269</v>
      </c>
      <c r="J9" s="188" t="s">
        <v>270</v>
      </c>
      <c r="K9" s="189">
        <v>6580</v>
      </c>
      <c r="L9" s="189">
        <v>6300</v>
      </c>
      <c r="M9" s="190">
        <v>2496</v>
      </c>
      <c r="N9" s="153"/>
      <c r="O9" s="191">
        <v>1800</v>
      </c>
      <c r="P9" s="191">
        <v>7</v>
      </c>
      <c r="Q9" s="191">
        <v>4</v>
      </c>
      <c r="R9" s="188" t="s">
        <v>271</v>
      </c>
      <c r="S9" s="192" t="s">
        <v>272</v>
      </c>
      <c r="T9" s="192" t="s">
        <v>273</v>
      </c>
      <c r="U9" s="193">
        <v>139.55</v>
      </c>
      <c r="V9" s="193">
        <v>2</v>
      </c>
      <c r="W9" s="193">
        <v>144.5</v>
      </c>
      <c r="X9" s="193">
        <v>9.543</v>
      </c>
      <c r="Y9" s="193">
        <v>143.83</v>
      </c>
      <c r="Z9" s="193">
        <v>8.023</v>
      </c>
      <c r="AA9" s="188">
        <v>2503</v>
      </c>
      <c r="AB9" s="188" t="s">
        <v>274</v>
      </c>
      <c r="AC9" s="153"/>
      <c r="AD9" s="153"/>
      <c r="AE9" s="153"/>
      <c r="AF9" s="153"/>
      <c r="AG9" s="153"/>
      <c r="AH9" s="153"/>
      <c r="AI9" s="188" t="s">
        <v>275</v>
      </c>
      <c r="AJ9" s="188">
        <v>7</v>
      </c>
      <c r="AK9" s="188">
        <v>4</v>
      </c>
      <c r="AL9" s="188"/>
      <c r="AM9" s="192" t="s">
        <v>276</v>
      </c>
      <c r="AN9" s="192" t="s">
        <v>277</v>
      </c>
      <c r="AO9" s="153"/>
      <c r="AP9" s="153"/>
      <c r="AQ9" s="153"/>
      <c r="AR9" s="153"/>
      <c r="AS9" s="153"/>
      <c r="AT9" s="153"/>
      <c r="AU9" s="188" t="s">
        <v>278</v>
      </c>
      <c r="AV9" s="188" t="s">
        <v>278</v>
      </c>
      <c r="AW9" s="188" t="s">
        <v>278</v>
      </c>
      <c r="AX9" s="188" t="s">
        <v>278</v>
      </c>
      <c r="AY9" s="188" t="s">
        <v>278</v>
      </c>
      <c r="AZ9" s="188" t="s">
        <v>278</v>
      </c>
      <c r="BA9" s="188" t="s">
        <v>278</v>
      </c>
      <c r="BB9" s="188" t="s">
        <v>278</v>
      </c>
      <c r="BC9" s="188" t="s">
        <v>278</v>
      </c>
      <c r="BD9" s="188" t="s">
        <v>278</v>
      </c>
      <c r="BE9" s="194">
        <v>96</v>
      </c>
      <c r="BF9" s="194">
        <v>5</v>
      </c>
      <c r="BG9" s="194" t="s">
        <v>279</v>
      </c>
      <c r="BH9" s="194">
        <v>1</v>
      </c>
      <c r="BI9" s="194" t="s">
        <v>280</v>
      </c>
      <c r="BJ9" s="194">
        <v>2</v>
      </c>
      <c r="BK9" s="194">
        <v>2</v>
      </c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>
        <v>123.4</v>
      </c>
      <c r="DE9" s="188" t="s">
        <v>278</v>
      </c>
      <c r="DF9" s="188" t="s">
        <v>278</v>
      </c>
      <c r="DG9" s="188" t="s">
        <v>278</v>
      </c>
      <c r="DH9" s="188" t="s">
        <v>278</v>
      </c>
      <c r="DI9" s="188" t="s">
        <v>278</v>
      </c>
      <c r="DJ9" s="188" t="s">
        <v>278</v>
      </c>
      <c r="DK9" s="188" t="s">
        <v>278</v>
      </c>
      <c r="DL9" s="188" t="s">
        <v>278</v>
      </c>
      <c r="DM9" s="188" t="s">
        <v>278</v>
      </c>
      <c r="DN9" s="188" t="s">
        <v>278</v>
      </c>
      <c r="DO9" s="188" t="s">
        <v>278</v>
      </c>
      <c r="DP9" s="188" t="s">
        <v>278</v>
      </c>
      <c r="DQ9" s="188" t="s">
        <v>278</v>
      </c>
      <c r="DR9" s="188" t="s">
        <v>278</v>
      </c>
      <c r="DS9" s="188" t="s">
        <v>278</v>
      </c>
      <c r="DT9" s="188" t="s">
        <v>278</v>
      </c>
      <c r="DU9" s="188" t="s">
        <v>278</v>
      </c>
      <c r="DV9" s="195" t="s">
        <v>281</v>
      </c>
      <c r="DW9" s="192" t="s">
        <v>282</v>
      </c>
      <c r="DX9" s="188" t="s">
        <v>283</v>
      </c>
      <c r="DY9" s="196">
        <v>0</v>
      </c>
      <c r="DZ9" s="197" t="s">
        <v>284</v>
      </c>
      <c r="EA9" s="197">
        <v>0.45</v>
      </c>
      <c r="EB9" s="188">
        <v>2503</v>
      </c>
      <c r="EC9" s="188" t="s">
        <v>274</v>
      </c>
      <c r="ED9" s="194">
        <v>0.353</v>
      </c>
      <c r="EE9" s="194">
        <v>1.077</v>
      </c>
      <c r="EF9" s="194">
        <v>0.328</v>
      </c>
      <c r="EG9" s="198" t="s">
        <v>285</v>
      </c>
      <c r="EH9" s="194">
        <v>0.000125</v>
      </c>
      <c r="EI9" s="194">
        <v>0.9</v>
      </c>
      <c r="EJ9" s="194">
        <v>0.599</v>
      </c>
      <c r="EK9" s="194">
        <v>0.017</v>
      </c>
      <c r="EL9" s="194">
        <v>0.352</v>
      </c>
      <c r="EM9" s="194">
        <v>0.06</v>
      </c>
      <c r="EN9" s="194">
        <v>0.85</v>
      </c>
      <c r="EO9" s="194">
        <v>0.25</v>
      </c>
      <c r="EP9" s="194">
        <v>0.15</v>
      </c>
      <c r="EQ9" s="194">
        <v>0.95</v>
      </c>
      <c r="ER9" s="194">
        <v>0.95</v>
      </c>
      <c r="ES9" s="188" t="s">
        <v>286</v>
      </c>
      <c r="ET9" s="194">
        <v>4.5</v>
      </c>
      <c r="EU9" s="188" t="s">
        <v>286</v>
      </c>
      <c r="EV9" s="194">
        <v>1</v>
      </c>
      <c r="EW9" s="194">
        <v>15</v>
      </c>
      <c r="EX9" s="194">
        <v>15</v>
      </c>
      <c r="EY9" s="194">
        <v>145.07</v>
      </c>
      <c r="EZ9" s="194">
        <v>144.72</v>
      </c>
      <c r="FA9" s="188">
        <v>2</v>
      </c>
      <c r="FB9" s="188">
        <v>2</v>
      </c>
      <c r="FC9" s="199">
        <v>1</v>
      </c>
      <c r="FD9" s="200">
        <v>3</v>
      </c>
      <c r="FE9" s="199">
        <v>3</v>
      </c>
      <c r="FF9" s="199">
        <v>0</v>
      </c>
      <c r="FG9" s="199">
        <v>0</v>
      </c>
      <c r="FH9" s="199">
        <v>0</v>
      </c>
      <c r="FI9" s="199">
        <v>0</v>
      </c>
      <c r="FJ9" s="199">
        <v>0</v>
      </c>
      <c r="FK9" s="199">
        <v>0</v>
      </c>
      <c r="FL9" s="199">
        <v>0</v>
      </c>
      <c r="FM9" s="199">
        <v>0</v>
      </c>
      <c r="FN9" s="199">
        <v>0</v>
      </c>
      <c r="FO9" s="199" t="s">
        <v>274</v>
      </c>
      <c r="FP9" s="201">
        <v>2</v>
      </c>
      <c r="FQ9" s="153"/>
      <c r="FR9" s="194">
        <v>20</v>
      </c>
      <c r="FS9" s="194">
        <v>1</v>
      </c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</row>
    <row r="10" spans="1:202" ht="21.75">
      <c r="A10" s="182"/>
      <c r="B10" s="202"/>
      <c r="C10" s="203"/>
      <c r="D10" s="204"/>
      <c r="E10" s="204"/>
      <c r="F10" s="204"/>
      <c r="G10" s="205"/>
      <c r="H10" s="206"/>
      <c r="I10" s="204"/>
      <c r="J10" s="188"/>
      <c r="K10" s="207"/>
      <c r="L10" s="207"/>
      <c r="M10" s="208"/>
      <c r="N10" s="153"/>
      <c r="O10" s="191"/>
      <c r="P10" s="191"/>
      <c r="Q10" s="191"/>
      <c r="R10" s="188"/>
      <c r="S10" s="188"/>
      <c r="T10" s="188"/>
      <c r="U10" s="193"/>
      <c r="V10" s="193"/>
      <c r="W10" s="193"/>
      <c r="X10" s="193"/>
      <c r="Y10" s="193"/>
      <c r="Z10" s="193"/>
      <c r="AA10" s="188"/>
      <c r="AB10" s="188"/>
      <c r="AC10" s="153"/>
      <c r="AD10" s="153"/>
      <c r="AE10" s="153"/>
      <c r="AF10" s="153"/>
      <c r="AG10" s="153"/>
      <c r="AH10" s="153"/>
      <c r="AI10" s="188"/>
      <c r="AJ10" s="188"/>
      <c r="AK10" s="188"/>
      <c r="AL10" s="188"/>
      <c r="AM10" s="188"/>
      <c r="AN10" s="188"/>
      <c r="AO10" s="153"/>
      <c r="AP10" s="153"/>
      <c r="AQ10" s="153"/>
      <c r="AR10" s="153"/>
      <c r="AS10" s="153"/>
      <c r="AT10" s="153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209"/>
      <c r="DW10" s="188"/>
      <c r="DX10" s="188"/>
      <c r="DY10" s="210" t="s">
        <v>284</v>
      </c>
      <c r="DZ10" s="210" t="s">
        <v>287</v>
      </c>
      <c r="EA10" s="210">
        <v>0.7</v>
      </c>
      <c r="EB10" s="188"/>
      <c r="EC10" s="188"/>
      <c r="ED10" s="194">
        <v>0.293</v>
      </c>
      <c r="EE10" s="194">
        <v>0.939</v>
      </c>
      <c r="EF10" s="194">
        <v>0.312</v>
      </c>
      <c r="EG10" s="211" t="s">
        <v>285</v>
      </c>
      <c r="EH10" s="194">
        <v>0.000125</v>
      </c>
      <c r="EI10" s="194">
        <v>0.9</v>
      </c>
      <c r="EJ10" s="194">
        <v>0.546</v>
      </c>
      <c r="EK10" s="194">
        <v>0.017</v>
      </c>
      <c r="EL10" s="194">
        <v>0.327</v>
      </c>
      <c r="EM10" s="153">
        <v>0.06</v>
      </c>
      <c r="EN10" s="194">
        <v>0.8</v>
      </c>
      <c r="EO10" s="194">
        <v>0.25</v>
      </c>
      <c r="EP10" s="194">
        <v>0.15</v>
      </c>
      <c r="EQ10" s="194">
        <v>0.9</v>
      </c>
      <c r="ER10" s="194">
        <v>0.9</v>
      </c>
      <c r="ES10" s="188" t="s">
        <v>286</v>
      </c>
      <c r="ET10" s="153">
        <v>4.5</v>
      </c>
      <c r="EU10" s="188" t="s">
        <v>286</v>
      </c>
      <c r="EV10" s="194">
        <v>1</v>
      </c>
      <c r="EW10" s="194">
        <v>15</v>
      </c>
      <c r="EX10" s="194">
        <v>15</v>
      </c>
      <c r="EY10" s="153">
        <v>144.63</v>
      </c>
      <c r="EZ10" s="153">
        <v>144.08</v>
      </c>
      <c r="FA10" s="212">
        <v>2</v>
      </c>
      <c r="FB10" s="212">
        <v>2</v>
      </c>
      <c r="FC10" s="213"/>
      <c r="FD10" s="200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194"/>
      <c r="FQ10" s="153"/>
      <c r="FR10" s="194"/>
      <c r="FS10" s="194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</row>
    <row r="11" spans="1:202" ht="21.75">
      <c r="A11" s="182"/>
      <c r="B11" s="202"/>
      <c r="C11" s="203"/>
      <c r="D11" s="204"/>
      <c r="E11" s="204"/>
      <c r="F11" s="204"/>
      <c r="G11" s="205"/>
      <c r="H11" s="206"/>
      <c r="I11" s="204"/>
      <c r="J11" s="188"/>
      <c r="K11" s="207"/>
      <c r="L11" s="207"/>
      <c r="M11" s="208"/>
      <c r="N11" s="153"/>
      <c r="O11" s="191"/>
      <c r="P11" s="191"/>
      <c r="Q11" s="191"/>
      <c r="R11" s="188"/>
      <c r="S11" s="188"/>
      <c r="T11" s="188"/>
      <c r="U11" s="193"/>
      <c r="V11" s="193"/>
      <c r="W11" s="193"/>
      <c r="X11" s="193"/>
      <c r="Y11" s="193"/>
      <c r="Z11" s="193"/>
      <c r="AA11" s="188"/>
      <c r="AB11" s="188"/>
      <c r="AC11" s="153"/>
      <c r="AD11" s="153"/>
      <c r="AE11" s="153"/>
      <c r="AF11" s="153"/>
      <c r="AG11" s="153"/>
      <c r="AH11" s="153"/>
      <c r="AI11" s="188"/>
      <c r="AJ11" s="188"/>
      <c r="AK11" s="188"/>
      <c r="AL11" s="188"/>
      <c r="AM11" s="188"/>
      <c r="AN11" s="188"/>
      <c r="AO11" s="153"/>
      <c r="AP11" s="153"/>
      <c r="AQ11" s="153"/>
      <c r="AR11" s="153"/>
      <c r="AS11" s="153"/>
      <c r="AT11" s="153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209"/>
      <c r="DW11" s="188"/>
      <c r="DX11" s="188"/>
      <c r="DY11" s="214" t="s">
        <v>287</v>
      </c>
      <c r="DZ11" s="210" t="s">
        <v>288</v>
      </c>
      <c r="EA11" s="210">
        <v>0.7</v>
      </c>
      <c r="EB11" s="188"/>
      <c r="EC11" s="188"/>
      <c r="ED11" s="194">
        <v>0.198</v>
      </c>
      <c r="EE11" s="194">
        <v>0.696</v>
      </c>
      <c r="EF11" s="194">
        <v>0.285</v>
      </c>
      <c r="EG11" s="211" t="s">
        <v>285</v>
      </c>
      <c r="EH11" s="194">
        <v>0.000125</v>
      </c>
      <c r="EI11" s="194">
        <v>0.6</v>
      </c>
      <c r="EJ11" s="194">
        <v>0.51</v>
      </c>
      <c r="EK11" s="194">
        <v>0.017</v>
      </c>
      <c r="EL11" s="194">
        <v>0.285</v>
      </c>
      <c r="EM11" s="153">
        <v>0.06</v>
      </c>
      <c r="EN11" s="194">
        <v>0.76</v>
      </c>
      <c r="EO11" s="194">
        <v>0.25</v>
      </c>
      <c r="EP11" s="194">
        <v>0.15</v>
      </c>
      <c r="EQ11" s="194">
        <v>0.86</v>
      </c>
      <c r="ER11" s="194">
        <v>0.86</v>
      </c>
      <c r="ES11" s="188" t="s">
        <v>286</v>
      </c>
      <c r="ET11" s="153">
        <v>4.5</v>
      </c>
      <c r="EU11" s="188" t="s">
        <v>286</v>
      </c>
      <c r="EV11" s="194">
        <v>1</v>
      </c>
      <c r="EW11" s="194">
        <v>15</v>
      </c>
      <c r="EX11" s="194">
        <v>15</v>
      </c>
      <c r="EY11" s="153">
        <v>144.39</v>
      </c>
      <c r="EZ11" s="153">
        <v>143.88</v>
      </c>
      <c r="FA11" s="212">
        <v>2</v>
      </c>
      <c r="FB11" s="212">
        <v>2</v>
      </c>
      <c r="FC11" s="213"/>
      <c r="FD11" s="200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194"/>
      <c r="FQ11" s="153"/>
      <c r="FR11" s="194"/>
      <c r="FS11" s="194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</row>
    <row r="12" spans="1:202" ht="21.75">
      <c r="A12" s="182"/>
      <c r="B12" s="202"/>
      <c r="C12" s="203"/>
      <c r="D12" s="204"/>
      <c r="E12" s="204"/>
      <c r="F12" s="204"/>
      <c r="G12" s="205"/>
      <c r="H12" s="206"/>
      <c r="I12" s="204"/>
      <c r="J12" s="188"/>
      <c r="K12" s="207"/>
      <c r="L12" s="207"/>
      <c r="M12" s="208"/>
      <c r="N12" s="153"/>
      <c r="O12" s="191"/>
      <c r="P12" s="191"/>
      <c r="Q12" s="191"/>
      <c r="R12" s="188"/>
      <c r="S12" s="188"/>
      <c r="T12" s="188"/>
      <c r="U12" s="193"/>
      <c r="V12" s="193"/>
      <c r="W12" s="193"/>
      <c r="X12" s="193"/>
      <c r="Y12" s="193"/>
      <c r="Z12" s="193"/>
      <c r="AA12" s="188"/>
      <c r="AB12" s="188"/>
      <c r="AC12" s="153"/>
      <c r="AD12" s="153"/>
      <c r="AE12" s="153"/>
      <c r="AF12" s="153"/>
      <c r="AG12" s="153"/>
      <c r="AH12" s="153"/>
      <c r="AI12" s="188"/>
      <c r="AJ12" s="188"/>
      <c r="AK12" s="188"/>
      <c r="AL12" s="188"/>
      <c r="AM12" s="188"/>
      <c r="AN12" s="188"/>
      <c r="AO12" s="153"/>
      <c r="AP12" s="153"/>
      <c r="AQ12" s="153"/>
      <c r="AR12" s="153"/>
      <c r="AS12" s="153"/>
      <c r="AT12" s="153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209"/>
      <c r="DW12" s="188"/>
      <c r="DX12" s="188"/>
      <c r="DY12" s="214" t="s">
        <v>288</v>
      </c>
      <c r="DZ12" s="210" t="s">
        <v>289</v>
      </c>
      <c r="EA12" s="210">
        <v>0.258</v>
      </c>
      <c r="EB12" s="188"/>
      <c r="EC12" s="188"/>
      <c r="ED12" s="194">
        <v>0.115</v>
      </c>
      <c r="EE12" s="194">
        <v>0.466</v>
      </c>
      <c r="EF12" s="194">
        <v>0.248</v>
      </c>
      <c r="EG12" s="211" t="s">
        <v>285</v>
      </c>
      <c r="EH12" s="194">
        <v>0.000125</v>
      </c>
      <c r="EI12" s="194">
        <v>0.6</v>
      </c>
      <c r="EJ12" s="194">
        <v>0.392</v>
      </c>
      <c r="EK12" s="194">
        <v>0.017</v>
      </c>
      <c r="EL12" s="194">
        <v>0.231</v>
      </c>
      <c r="EM12" s="153">
        <v>0.06</v>
      </c>
      <c r="EN12" s="194">
        <v>0.64</v>
      </c>
      <c r="EO12" s="194">
        <v>0.25</v>
      </c>
      <c r="EP12" s="194">
        <v>0.15</v>
      </c>
      <c r="EQ12" s="194">
        <v>0.74</v>
      </c>
      <c r="ER12" s="194">
        <v>0.74</v>
      </c>
      <c r="ES12" s="188" t="s">
        <v>286</v>
      </c>
      <c r="ET12" s="153">
        <v>4.5</v>
      </c>
      <c r="EU12" s="188" t="s">
        <v>286</v>
      </c>
      <c r="EV12" s="194">
        <v>1</v>
      </c>
      <c r="EW12" s="194">
        <v>15</v>
      </c>
      <c r="EX12" s="194">
        <v>15</v>
      </c>
      <c r="EY12" s="215">
        <v>144.2</v>
      </c>
      <c r="EZ12" s="153">
        <v>143.81</v>
      </c>
      <c r="FA12" s="212">
        <v>2</v>
      </c>
      <c r="FB12" s="212">
        <v>2</v>
      </c>
      <c r="FC12" s="213"/>
      <c r="FD12" s="200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194"/>
      <c r="FQ12" s="153"/>
      <c r="FR12" s="194"/>
      <c r="FS12" s="194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</row>
    <row r="13" spans="1:202" ht="21.75">
      <c r="A13" s="182"/>
      <c r="B13" s="202"/>
      <c r="C13" s="203"/>
      <c r="D13" s="204"/>
      <c r="E13" s="204"/>
      <c r="F13" s="204"/>
      <c r="G13" s="205"/>
      <c r="H13" s="206"/>
      <c r="I13" s="204"/>
      <c r="J13" s="188"/>
      <c r="K13" s="207"/>
      <c r="L13" s="207"/>
      <c r="M13" s="208"/>
      <c r="N13" s="153"/>
      <c r="O13" s="191"/>
      <c r="P13" s="191"/>
      <c r="Q13" s="191"/>
      <c r="R13" s="153"/>
      <c r="S13" s="153"/>
      <c r="T13" s="153"/>
      <c r="U13" s="193"/>
      <c r="V13" s="193"/>
      <c r="W13" s="193"/>
      <c r="X13" s="193"/>
      <c r="Y13" s="193"/>
      <c r="Z13" s="19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216" t="s">
        <v>290</v>
      </c>
      <c r="DW13" s="188" t="s">
        <v>282</v>
      </c>
      <c r="DX13" s="212" t="s">
        <v>283</v>
      </c>
      <c r="DY13" s="217">
        <v>0</v>
      </c>
      <c r="DZ13" s="218" t="s">
        <v>291</v>
      </c>
      <c r="EA13" s="219">
        <v>0.09</v>
      </c>
      <c r="EB13" s="153"/>
      <c r="EC13" s="153"/>
      <c r="ED13" s="153">
        <v>0.719</v>
      </c>
      <c r="EE13" s="153">
        <v>1.722</v>
      </c>
      <c r="EF13" s="153">
        <v>0.42</v>
      </c>
      <c r="EG13" s="211" t="s">
        <v>285</v>
      </c>
      <c r="EH13" s="194">
        <v>0.000125</v>
      </c>
      <c r="EI13" s="153">
        <v>1.8</v>
      </c>
      <c r="EJ13" s="153">
        <v>0.628</v>
      </c>
      <c r="EK13" s="194">
        <v>0.017</v>
      </c>
      <c r="EL13" s="153">
        <v>0.42</v>
      </c>
      <c r="EM13" s="153">
        <v>0.06</v>
      </c>
      <c r="EN13" s="153">
        <v>0.8</v>
      </c>
      <c r="EO13" s="153">
        <v>0.25</v>
      </c>
      <c r="EP13" s="153">
        <v>0.15</v>
      </c>
      <c r="EQ13" s="153">
        <v>0.9</v>
      </c>
      <c r="ER13" s="153">
        <v>0.9</v>
      </c>
      <c r="ES13" s="188" t="s">
        <v>286</v>
      </c>
      <c r="ET13" s="153">
        <v>4.5</v>
      </c>
      <c r="EU13" s="188" t="s">
        <v>286</v>
      </c>
      <c r="EV13" s="153">
        <v>1</v>
      </c>
      <c r="EW13" s="153">
        <v>10</v>
      </c>
      <c r="EX13" s="153">
        <v>10</v>
      </c>
      <c r="EY13" s="215">
        <v>146.3</v>
      </c>
      <c r="EZ13" s="153">
        <v>145.54</v>
      </c>
      <c r="FA13" s="212">
        <v>2</v>
      </c>
      <c r="FB13" s="212">
        <v>2</v>
      </c>
      <c r="FC13" s="220">
        <v>0</v>
      </c>
      <c r="FD13" s="220">
        <v>0</v>
      </c>
      <c r="FE13" s="220">
        <v>0</v>
      </c>
      <c r="FF13" s="220">
        <v>2</v>
      </c>
      <c r="FG13" s="220">
        <v>0</v>
      </c>
      <c r="FH13" s="220">
        <v>0</v>
      </c>
      <c r="FI13" s="220">
        <v>0</v>
      </c>
      <c r="FJ13" s="220">
        <v>0</v>
      </c>
      <c r="FK13" s="220">
        <v>0</v>
      </c>
      <c r="FL13" s="220">
        <v>0</v>
      </c>
      <c r="FM13" s="220">
        <v>0</v>
      </c>
      <c r="FN13" s="220">
        <v>1</v>
      </c>
      <c r="FO13" s="220">
        <v>8</v>
      </c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</row>
    <row r="14" spans="1:202" ht="21.75">
      <c r="A14" s="182"/>
      <c r="B14" s="202"/>
      <c r="C14" s="203"/>
      <c r="D14" s="204"/>
      <c r="E14" s="204"/>
      <c r="F14" s="204"/>
      <c r="G14" s="205"/>
      <c r="H14" s="206"/>
      <c r="I14" s="204"/>
      <c r="J14" s="188"/>
      <c r="K14" s="207"/>
      <c r="L14" s="207"/>
      <c r="M14" s="208"/>
      <c r="N14" s="153"/>
      <c r="O14" s="191"/>
      <c r="P14" s="191"/>
      <c r="Q14" s="191"/>
      <c r="R14" s="153"/>
      <c r="S14" s="153"/>
      <c r="T14" s="153"/>
      <c r="U14" s="193"/>
      <c r="V14" s="193"/>
      <c r="W14" s="193"/>
      <c r="X14" s="193"/>
      <c r="Y14" s="193"/>
      <c r="Z14" s="19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216"/>
      <c r="DW14" s="188"/>
      <c r="DX14" s="212"/>
      <c r="DY14" s="218" t="s">
        <v>291</v>
      </c>
      <c r="DZ14" s="218" t="s">
        <v>292</v>
      </c>
      <c r="EA14" s="219">
        <v>0.71</v>
      </c>
      <c r="EB14" s="153"/>
      <c r="EC14" s="153"/>
      <c r="ED14" s="153">
        <v>0.719</v>
      </c>
      <c r="EE14" s="153">
        <v>1.05</v>
      </c>
      <c r="EF14" s="153">
        <v>0.68</v>
      </c>
      <c r="EG14" s="211" t="s">
        <v>285</v>
      </c>
      <c r="EH14" s="194">
        <v>0.000125</v>
      </c>
      <c r="EI14" s="153">
        <v>0.8</v>
      </c>
      <c r="EJ14" s="153">
        <v>0.612</v>
      </c>
      <c r="EK14" s="194">
        <v>0.017</v>
      </c>
      <c r="EL14" s="153">
        <v>0.35</v>
      </c>
      <c r="EM14" s="153">
        <v>0.06</v>
      </c>
      <c r="EN14" s="153">
        <v>0.88</v>
      </c>
      <c r="EO14" s="153">
        <v>0.25</v>
      </c>
      <c r="EP14" s="153">
        <v>0.15</v>
      </c>
      <c r="EQ14" s="153">
        <v>0.9</v>
      </c>
      <c r="ER14" s="153">
        <v>0.9</v>
      </c>
      <c r="ES14" s="188" t="s">
        <v>286</v>
      </c>
      <c r="ET14" s="153">
        <v>4.5</v>
      </c>
      <c r="EU14" s="188" t="s">
        <v>286</v>
      </c>
      <c r="EV14" s="153">
        <v>1</v>
      </c>
      <c r="EW14" s="153">
        <v>10</v>
      </c>
      <c r="EX14" s="153">
        <v>10</v>
      </c>
      <c r="EY14" s="153">
        <v>145.51</v>
      </c>
      <c r="EZ14" s="153">
        <v>145.43</v>
      </c>
      <c r="FA14" s="212">
        <v>2</v>
      </c>
      <c r="FB14" s="212">
        <v>2</v>
      </c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</row>
    <row r="15" spans="1:202" ht="21.75">
      <c r="A15" s="182"/>
      <c r="B15" s="202"/>
      <c r="C15" s="203"/>
      <c r="D15" s="204"/>
      <c r="E15" s="204"/>
      <c r="F15" s="204"/>
      <c r="G15" s="205"/>
      <c r="H15" s="206"/>
      <c r="I15" s="204"/>
      <c r="J15" s="188"/>
      <c r="K15" s="207"/>
      <c r="L15" s="207"/>
      <c r="M15" s="208"/>
      <c r="N15" s="153"/>
      <c r="O15" s="191"/>
      <c r="P15" s="191"/>
      <c r="Q15" s="191"/>
      <c r="R15" s="153"/>
      <c r="S15" s="153"/>
      <c r="T15" s="153"/>
      <c r="U15" s="193"/>
      <c r="V15" s="193"/>
      <c r="W15" s="193"/>
      <c r="X15" s="193"/>
      <c r="Y15" s="193"/>
      <c r="Z15" s="19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216"/>
      <c r="DW15" s="188"/>
      <c r="DX15" s="212"/>
      <c r="DY15" s="218" t="s">
        <v>292</v>
      </c>
      <c r="DZ15" s="218" t="s">
        <v>293</v>
      </c>
      <c r="EA15" s="219">
        <v>0.096</v>
      </c>
      <c r="EB15" s="153"/>
      <c r="EC15" s="153"/>
      <c r="ED15" s="153">
        <v>0.719</v>
      </c>
      <c r="EE15" s="153">
        <v>0.997</v>
      </c>
      <c r="EF15" s="153">
        <v>0.72</v>
      </c>
      <c r="EG15" s="211" t="s">
        <v>285</v>
      </c>
      <c r="EH15" s="194">
        <v>0.000125</v>
      </c>
      <c r="EI15" s="153">
        <v>0.8</v>
      </c>
      <c r="EJ15" s="153">
        <v>0.591</v>
      </c>
      <c r="EK15" s="194">
        <v>0.017</v>
      </c>
      <c r="EL15" s="153">
        <v>0.34</v>
      </c>
      <c r="EM15" s="153">
        <v>0.06</v>
      </c>
      <c r="EN15" s="153">
        <v>0.82</v>
      </c>
      <c r="EO15" s="153">
        <v>0.25</v>
      </c>
      <c r="EP15" s="153">
        <v>0.15</v>
      </c>
      <c r="EQ15" s="153">
        <v>0.9</v>
      </c>
      <c r="ER15" s="153">
        <v>0.9</v>
      </c>
      <c r="ES15" s="188" t="s">
        <v>286</v>
      </c>
      <c r="ET15" s="153">
        <v>4.5</v>
      </c>
      <c r="EU15" s="188" t="s">
        <v>286</v>
      </c>
      <c r="EV15" s="153">
        <v>1</v>
      </c>
      <c r="EW15" s="153">
        <v>10</v>
      </c>
      <c r="EX15" s="153">
        <v>10</v>
      </c>
      <c r="EY15" s="153">
        <v>145.22</v>
      </c>
      <c r="EZ15" s="153">
        <v>145.14</v>
      </c>
      <c r="FA15" s="212">
        <v>2</v>
      </c>
      <c r="FB15" s="212">
        <v>2</v>
      </c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</row>
    <row r="16" spans="1:202" ht="21.75">
      <c r="A16" s="182"/>
      <c r="B16" s="202"/>
      <c r="C16" s="203"/>
      <c r="D16" s="204"/>
      <c r="E16" s="204"/>
      <c r="F16" s="204"/>
      <c r="G16" s="205"/>
      <c r="H16" s="206"/>
      <c r="I16" s="204"/>
      <c r="J16" s="188"/>
      <c r="K16" s="207"/>
      <c r="L16" s="207"/>
      <c r="M16" s="208"/>
      <c r="N16" s="153"/>
      <c r="O16" s="191"/>
      <c r="P16" s="191"/>
      <c r="Q16" s="191"/>
      <c r="R16" s="153"/>
      <c r="S16" s="153"/>
      <c r="T16" s="153"/>
      <c r="U16" s="193"/>
      <c r="V16" s="193"/>
      <c r="W16" s="193"/>
      <c r="X16" s="193"/>
      <c r="Y16" s="193"/>
      <c r="Z16" s="19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216"/>
      <c r="DW16" s="188"/>
      <c r="DX16" s="212"/>
      <c r="DY16" s="218" t="s">
        <v>293</v>
      </c>
      <c r="DZ16" s="218" t="s">
        <v>294</v>
      </c>
      <c r="EA16" s="219">
        <v>0.152</v>
      </c>
      <c r="EB16" s="153"/>
      <c r="EC16" s="153"/>
      <c r="ED16" s="153">
        <v>0.608</v>
      </c>
      <c r="EE16" s="153">
        <v>1.223</v>
      </c>
      <c r="EF16" s="153">
        <v>0.5</v>
      </c>
      <c r="EG16" s="211" t="s">
        <v>285</v>
      </c>
      <c r="EH16" s="194">
        <v>0.000125</v>
      </c>
      <c r="EI16" s="153">
        <v>0.8</v>
      </c>
      <c r="EJ16" s="153">
        <v>0.675</v>
      </c>
      <c r="EK16" s="194">
        <v>0.017</v>
      </c>
      <c r="EL16" s="153">
        <v>0.38</v>
      </c>
      <c r="EM16" s="153">
        <v>0.06</v>
      </c>
      <c r="EN16" s="153">
        <v>0.81</v>
      </c>
      <c r="EO16" s="153">
        <v>0.25</v>
      </c>
      <c r="EP16" s="153">
        <v>0.15</v>
      </c>
      <c r="EQ16" s="153">
        <v>0.9</v>
      </c>
      <c r="ER16" s="153">
        <v>0.9</v>
      </c>
      <c r="ES16" s="188" t="s">
        <v>286</v>
      </c>
      <c r="ET16" s="153">
        <v>4.5</v>
      </c>
      <c r="EU16" s="188" t="s">
        <v>286</v>
      </c>
      <c r="EV16" s="153">
        <v>1</v>
      </c>
      <c r="EW16" s="153">
        <v>10</v>
      </c>
      <c r="EX16" s="153">
        <v>10</v>
      </c>
      <c r="EY16" s="153">
        <v>145.59</v>
      </c>
      <c r="EZ16" s="153">
        <v>145.11</v>
      </c>
      <c r="FA16" s="212">
        <v>2</v>
      </c>
      <c r="FB16" s="212">
        <v>2</v>
      </c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</row>
    <row r="17" spans="1:202" ht="21.75">
      <c r="A17" s="182"/>
      <c r="B17" s="202"/>
      <c r="C17" s="203"/>
      <c r="D17" s="204"/>
      <c r="E17" s="204"/>
      <c r="F17" s="204"/>
      <c r="G17" s="205"/>
      <c r="H17" s="206"/>
      <c r="I17" s="204"/>
      <c r="J17" s="188"/>
      <c r="K17" s="207"/>
      <c r="L17" s="207"/>
      <c r="M17" s="208"/>
      <c r="N17" s="153"/>
      <c r="O17" s="191"/>
      <c r="P17" s="191"/>
      <c r="Q17" s="191"/>
      <c r="R17" s="153"/>
      <c r="S17" s="153"/>
      <c r="T17" s="153"/>
      <c r="U17" s="193"/>
      <c r="V17" s="193"/>
      <c r="W17" s="193"/>
      <c r="X17" s="193"/>
      <c r="Y17" s="193"/>
      <c r="Z17" s="19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216"/>
      <c r="DW17" s="188"/>
      <c r="DX17" s="212"/>
      <c r="DY17" s="218" t="s">
        <v>294</v>
      </c>
      <c r="DZ17" s="218" t="s">
        <v>295</v>
      </c>
      <c r="EA17" s="219">
        <v>0.528</v>
      </c>
      <c r="EB17" s="153"/>
      <c r="EC17" s="153"/>
      <c r="ED17" s="153">
        <v>0.608</v>
      </c>
      <c r="EE17" s="153">
        <v>0.996</v>
      </c>
      <c r="EF17" s="153">
        <v>0.61</v>
      </c>
      <c r="EG17" s="211" t="s">
        <v>285</v>
      </c>
      <c r="EH17" s="194">
        <v>0.000125</v>
      </c>
      <c r="EI17" s="153">
        <v>0.8</v>
      </c>
      <c r="EJ17" s="153">
        <v>0.59</v>
      </c>
      <c r="EK17" s="194">
        <v>0.017</v>
      </c>
      <c r="EL17" s="153">
        <v>0.34</v>
      </c>
      <c r="EM17" s="153">
        <v>0.06</v>
      </c>
      <c r="EN17" s="153">
        <v>0.94</v>
      </c>
      <c r="EO17" s="153">
        <v>0.25</v>
      </c>
      <c r="EP17" s="153">
        <v>0.15</v>
      </c>
      <c r="EQ17" s="153">
        <v>0.9</v>
      </c>
      <c r="ER17" s="153">
        <v>0.9</v>
      </c>
      <c r="ES17" s="188" t="s">
        <v>286</v>
      </c>
      <c r="ET17" s="153">
        <v>4.5</v>
      </c>
      <c r="EU17" s="188" t="s">
        <v>286</v>
      </c>
      <c r="EV17" s="153">
        <v>1</v>
      </c>
      <c r="EW17" s="153">
        <v>10</v>
      </c>
      <c r="EX17" s="153">
        <v>10</v>
      </c>
      <c r="EY17" s="153">
        <v>145.06</v>
      </c>
      <c r="EZ17" s="215">
        <v>145</v>
      </c>
      <c r="FA17" s="212">
        <v>2</v>
      </c>
      <c r="FB17" s="212">
        <v>2</v>
      </c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</row>
    <row r="18" spans="1:202" ht="21.75">
      <c r="A18" s="182"/>
      <c r="B18" s="202"/>
      <c r="C18" s="203"/>
      <c r="D18" s="204"/>
      <c r="E18" s="204"/>
      <c r="F18" s="204"/>
      <c r="G18" s="205"/>
      <c r="H18" s="206"/>
      <c r="I18" s="204"/>
      <c r="J18" s="188"/>
      <c r="K18" s="207"/>
      <c r="L18" s="207"/>
      <c r="M18" s="208"/>
      <c r="N18" s="153"/>
      <c r="O18" s="191"/>
      <c r="P18" s="191"/>
      <c r="Q18" s="191"/>
      <c r="R18" s="153"/>
      <c r="S18" s="153"/>
      <c r="T18" s="153"/>
      <c r="U18" s="193"/>
      <c r="V18" s="193"/>
      <c r="W18" s="193"/>
      <c r="X18" s="193"/>
      <c r="Y18" s="193"/>
      <c r="Z18" s="19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216"/>
      <c r="DW18" s="188"/>
      <c r="DX18" s="212"/>
      <c r="DY18" s="218" t="s">
        <v>295</v>
      </c>
      <c r="DZ18" s="218" t="s">
        <v>296</v>
      </c>
      <c r="EA18" s="219">
        <v>0.542</v>
      </c>
      <c r="EB18" s="153"/>
      <c r="EC18" s="153"/>
      <c r="ED18" s="153">
        <v>0.344</v>
      </c>
      <c r="EE18" s="153">
        <v>0.766</v>
      </c>
      <c r="EF18" s="153">
        <v>0.45</v>
      </c>
      <c r="EG18" s="211" t="s">
        <v>285</v>
      </c>
      <c r="EH18" s="194">
        <v>0.000125</v>
      </c>
      <c r="EI18" s="153">
        <v>0.8</v>
      </c>
      <c r="EJ18" s="153">
        <v>0.496</v>
      </c>
      <c r="EK18" s="194">
        <v>0.017</v>
      </c>
      <c r="EL18" s="153">
        <v>0.3</v>
      </c>
      <c r="EM18" s="153">
        <v>0.06</v>
      </c>
      <c r="EN18" s="153">
        <v>0.88</v>
      </c>
      <c r="EO18" s="153">
        <v>0.25</v>
      </c>
      <c r="EP18" s="153">
        <v>0.15</v>
      </c>
      <c r="EQ18" s="153">
        <v>0.9</v>
      </c>
      <c r="ER18" s="153">
        <v>0.9</v>
      </c>
      <c r="ES18" s="188" t="s">
        <v>286</v>
      </c>
      <c r="ET18" s="153">
        <v>4.5</v>
      </c>
      <c r="EU18" s="188" t="s">
        <v>286</v>
      </c>
      <c r="EV18" s="153">
        <v>1</v>
      </c>
      <c r="EW18" s="153">
        <v>10</v>
      </c>
      <c r="EX18" s="153">
        <v>10</v>
      </c>
      <c r="EY18" s="153">
        <v>145.14</v>
      </c>
      <c r="EZ18" s="153">
        <v>144.87</v>
      </c>
      <c r="FA18" s="212">
        <v>2</v>
      </c>
      <c r="FB18" s="212">
        <v>2</v>
      </c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</row>
    <row r="19" spans="1:202" ht="21.75">
      <c r="A19" s="182"/>
      <c r="B19" s="202"/>
      <c r="C19" s="203"/>
      <c r="D19" s="204"/>
      <c r="E19" s="204"/>
      <c r="F19" s="204"/>
      <c r="G19" s="205"/>
      <c r="H19" s="206"/>
      <c r="I19" s="204"/>
      <c r="J19" s="188"/>
      <c r="K19" s="207"/>
      <c r="L19" s="207"/>
      <c r="M19" s="208"/>
      <c r="N19" s="153"/>
      <c r="O19" s="191"/>
      <c r="P19" s="191"/>
      <c r="Q19" s="191"/>
      <c r="R19" s="153"/>
      <c r="S19" s="153"/>
      <c r="T19" s="153"/>
      <c r="U19" s="193"/>
      <c r="V19" s="193"/>
      <c r="W19" s="193"/>
      <c r="X19" s="193"/>
      <c r="Y19" s="193"/>
      <c r="Z19" s="19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216"/>
      <c r="DW19" s="188"/>
      <c r="DX19" s="212"/>
      <c r="DY19" s="218" t="s">
        <v>296</v>
      </c>
      <c r="DZ19" s="218" t="s">
        <v>297</v>
      </c>
      <c r="EA19" s="219">
        <v>0.568</v>
      </c>
      <c r="EB19" s="153"/>
      <c r="EC19" s="153"/>
      <c r="ED19" s="153">
        <v>0.344</v>
      </c>
      <c r="EE19" s="153">
        <v>1.053</v>
      </c>
      <c r="EF19" s="153">
        <v>0.326</v>
      </c>
      <c r="EG19" s="211" t="s">
        <v>285</v>
      </c>
      <c r="EH19" s="194">
        <v>0.000125</v>
      </c>
      <c r="EI19" s="153">
        <v>0.9</v>
      </c>
      <c r="EJ19" s="153">
        <v>0.591</v>
      </c>
      <c r="EK19" s="194">
        <v>0.017</v>
      </c>
      <c r="EL19" s="153">
        <v>0.348</v>
      </c>
      <c r="EM19" s="153">
        <v>0.06</v>
      </c>
      <c r="EN19" s="153">
        <v>0.85</v>
      </c>
      <c r="EO19" s="153">
        <v>0.25</v>
      </c>
      <c r="EP19" s="153">
        <v>0.15</v>
      </c>
      <c r="EQ19" s="153">
        <v>0.94</v>
      </c>
      <c r="ER19" s="153">
        <v>0.94</v>
      </c>
      <c r="ES19" s="188" t="s">
        <v>286</v>
      </c>
      <c r="ET19" s="153">
        <v>4.5</v>
      </c>
      <c r="EU19" s="188" t="s">
        <v>286</v>
      </c>
      <c r="EV19" s="153">
        <v>1</v>
      </c>
      <c r="EW19" s="153">
        <v>10</v>
      </c>
      <c r="EX19" s="153">
        <v>10</v>
      </c>
      <c r="EY19" s="153">
        <v>144.87</v>
      </c>
      <c r="EZ19" s="153">
        <v>144.15</v>
      </c>
      <c r="FA19" s="212">
        <v>2</v>
      </c>
      <c r="FB19" s="212">
        <v>2</v>
      </c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</row>
    <row r="20" spans="1:202" ht="21.75">
      <c r="A20" s="182"/>
      <c r="B20" s="202"/>
      <c r="C20" s="203"/>
      <c r="D20" s="204"/>
      <c r="E20" s="204"/>
      <c r="F20" s="204"/>
      <c r="G20" s="205"/>
      <c r="H20" s="206"/>
      <c r="I20" s="204"/>
      <c r="J20" s="188"/>
      <c r="K20" s="207"/>
      <c r="L20" s="207"/>
      <c r="M20" s="208"/>
      <c r="N20" s="153"/>
      <c r="O20" s="191"/>
      <c r="P20" s="191"/>
      <c r="Q20" s="191"/>
      <c r="R20" s="153"/>
      <c r="S20" s="153"/>
      <c r="T20" s="153"/>
      <c r="U20" s="193"/>
      <c r="V20" s="193"/>
      <c r="W20" s="193"/>
      <c r="X20" s="193"/>
      <c r="Y20" s="193"/>
      <c r="Z20" s="19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216"/>
      <c r="DW20" s="188"/>
      <c r="DX20" s="212"/>
      <c r="DY20" s="218" t="s">
        <v>297</v>
      </c>
      <c r="DZ20" s="218" t="s">
        <v>298</v>
      </c>
      <c r="EA20" s="219">
        <v>1.46</v>
      </c>
      <c r="EB20" s="153"/>
      <c r="EC20" s="153"/>
      <c r="ED20" s="153">
        <v>0.302</v>
      </c>
      <c r="EE20" s="153">
        <v>0.959</v>
      </c>
      <c r="EF20" s="153">
        <v>0.315</v>
      </c>
      <c r="EG20" s="211" t="s">
        <v>285</v>
      </c>
      <c r="EH20" s="194">
        <v>0.000125</v>
      </c>
      <c r="EI20" s="153">
        <v>0.9</v>
      </c>
      <c r="EJ20" s="153">
        <v>0.554</v>
      </c>
      <c r="EK20" s="194">
        <v>0.017</v>
      </c>
      <c r="EL20" s="153">
        <v>0.331</v>
      </c>
      <c r="EM20" s="153">
        <v>0.06</v>
      </c>
      <c r="EN20" s="153">
        <v>0.8</v>
      </c>
      <c r="EO20" s="153">
        <v>0.25</v>
      </c>
      <c r="EP20" s="153">
        <v>0.15</v>
      </c>
      <c r="EQ20" s="153">
        <v>0.9</v>
      </c>
      <c r="ER20" s="153">
        <v>0.9</v>
      </c>
      <c r="ES20" s="188" t="s">
        <v>286</v>
      </c>
      <c r="ET20" s="153">
        <v>4.5</v>
      </c>
      <c r="EU20" s="188" t="s">
        <v>286</v>
      </c>
      <c r="EV20" s="153">
        <v>1</v>
      </c>
      <c r="EW20" s="153">
        <v>10</v>
      </c>
      <c r="EX20" s="153">
        <v>10</v>
      </c>
      <c r="EY20" s="153">
        <v>144.07</v>
      </c>
      <c r="EZ20" s="153">
        <v>144.03</v>
      </c>
      <c r="FA20" s="212">
        <v>2</v>
      </c>
      <c r="FB20" s="212">
        <v>2</v>
      </c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</row>
    <row r="21" spans="1:202" ht="28.5" customHeight="1">
      <c r="A21" s="182"/>
      <c r="B21" s="202"/>
      <c r="C21" s="203"/>
      <c r="D21" s="204"/>
      <c r="E21" s="204"/>
      <c r="F21" s="204"/>
      <c r="G21" s="205"/>
      <c r="H21" s="206"/>
      <c r="I21" s="204"/>
      <c r="J21" s="188"/>
      <c r="K21" s="207"/>
      <c r="L21" s="207"/>
      <c r="M21" s="208"/>
      <c r="N21" s="153"/>
      <c r="O21" s="191"/>
      <c r="P21" s="191"/>
      <c r="Q21" s="191"/>
      <c r="R21" s="153"/>
      <c r="S21" s="153"/>
      <c r="T21" s="153"/>
      <c r="U21" s="193"/>
      <c r="V21" s="193"/>
      <c r="W21" s="193"/>
      <c r="X21" s="193"/>
      <c r="Y21" s="193"/>
      <c r="Z21" s="19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216" t="s">
        <v>299</v>
      </c>
      <c r="DW21" s="188" t="s">
        <v>282</v>
      </c>
      <c r="DX21" s="212" t="s">
        <v>283</v>
      </c>
      <c r="DY21" s="217">
        <v>0</v>
      </c>
      <c r="DZ21" s="218" t="s">
        <v>300</v>
      </c>
      <c r="EA21" s="221">
        <v>2.1</v>
      </c>
      <c r="EB21" s="153"/>
      <c r="EC21" s="153"/>
      <c r="ED21" s="153">
        <v>0.198</v>
      </c>
      <c r="EE21" s="153">
        <v>0.698</v>
      </c>
      <c r="EF21" s="153">
        <v>0.285</v>
      </c>
      <c r="EG21" s="222" t="s">
        <v>285</v>
      </c>
      <c r="EH21" s="153">
        <v>0.000125</v>
      </c>
      <c r="EI21" s="153">
        <v>0.6</v>
      </c>
      <c r="EJ21" s="153">
        <v>0.51</v>
      </c>
      <c r="EK21" s="153">
        <v>0.017</v>
      </c>
      <c r="EL21" s="153">
        <v>0.285</v>
      </c>
      <c r="EM21" s="153">
        <v>0.06</v>
      </c>
      <c r="EN21" s="153">
        <v>0.76</v>
      </c>
      <c r="EO21" s="153">
        <v>0.25</v>
      </c>
      <c r="EP21" s="153">
        <v>0.15</v>
      </c>
      <c r="EQ21" s="153">
        <v>0.86</v>
      </c>
      <c r="ER21" s="153">
        <v>0.86</v>
      </c>
      <c r="ES21" s="188" t="s">
        <v>286</v>
      </c>
      <c r="ET21" s="153">
        <v>4.5</v>
      </c>
      <c r="EU21" s="188" t="s">
        <v>286</v>
      </c>
      <c r="EV21" s="153">
        <v>1</v>
      </c>
      <c r="EW21" s="153">
        <v>15</v>
      </c>
      <c r="EX21" s="153">
        <v>15</v>
      </c>
      <c r="EY21" s="215">
        <v>146.3</v>
      </c>
      <c r="EZ21" s="153">
        <v>145.54</v>
      </c>
      <c r="FA21" s="212">
        <v>2</v>
      </c>
      <c r="FB21" s="212">
        <v>2</v>
      </c>
      <c r="FC21" s="220">
        <v>1</v>
      </c>
      <c r="FD21" s="220">
        <v>0</v>
      </c>
      <c r="FE21" s="220">
        <v>0</v>
      </c>
      <c r="FF21" s="220">
        <v>0</v>
      </c>
      <c r="FG21" s="220">
        <v>0</v>
      </c>
      <c r="FH21" s="220">
        <v>0</v>
      </c>
      <c r="FI21" s="220">
        <v>0</v>
      </c>
      <c r="FJ21" s="220">
        <v>0</v>
      </c>
      <c r="FK21" s="220">
        <v>0</v>
      </c>
      <c r="FL21" s="220">
        <v>0</v>
      </c>
      <c r="FM21" s="220">
        <v>1</v>
      </c>
      <c r="FN21" s="220">
        <v>1</v>
      </c>
      <c r="FO21" s="220">
        <v>6</v>
      </c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</row>
    <row r="22" spans="1:202" ht="21.75">
      <c r="A22" s="152"/>
      <c r="B22" s="202" t="s">
        <v>301</v>
      </c>
      <c r="C22" s="203" t="s">
        <v>302</v>
      </c>
      <c r="D22" s="204" t="s">
        <v>302</v>
      </c>
      <c r="E22" s="204" t="s">
        <v>267</v>
      </c>
      <c r="F22" s="204" t="s">
        <v>268</v>
      </c>
      <c r="G22" s="205">
        <v>315700</v>
      </c>
      <c r="H22" s="206">
        <v>1774000</v>
      </c>
      <c r="I22" s="204" t="s">
        <v>269</v>
      </c>
      <c r="J22" s="212" t="s">
        <v>270</v>
      </c>
      <c r="K22" s="223">
        <v>4386</v>
      </c>
      <c r="L22" s="154">
        <v>4186</v>
      </c>
      <c r="M22" s="208">
        <v>2500</v>
      </c>
      <c r="N22" s="153"/>
      <c r="O22" s="224">
        <v>555</v>
      </c>
      <c r="P22" s="224">
        <v>7.5</v>
      </c>
      <c r="Q22" s="224">
        <v>5</v>
      </c>
      <c r="R22" s="212" t="s">
        <v>271</v>
      </c>
      <c r="S22" s="188" t="s">
        <v>272</v>
      </c>
      <c r="T22" s="188" t="s">
        <v>273</v>
      </c>
      <c r="U22" s="193">
        <v>159.922</v>
      </c>
      <c r="V22" s="193">
        <v>0.334</v>
      </c>
      <c r="W22" s="193">
        <v>164.85</v>
      </c>
      <c r="X22" s="193">
        <v>6.083</v>
      </c>
      <c r="Y22" s="193">
        <v>162.85</v>
      </c>
      <c r="Z22" s="193">
        <v>4.126</v>
      </c>
      <c r="AA22" s="212">
        <v>2503</v>
      </c>
      <c r="AB22" s="212" t="s">
        <v>274</v>
      </c>
      <c r="AC22" s="153"/>
      <c r="AD22" s="153"/>
      <c r="AE22" s="153"/>
      <c r="AF22" s="153"/>
      <c r="AG22" s="153"/>
      <c r="AH22" s="153"/>
      <c r="AI22" s="212" t="s">
        <v>303</v>
      </c>
      <c r="AJ22" s="212">
        <v>7.5</v>
      </c>
      <c r="AK22" s="212">
        <v>5</v>
      </c>
      <c r="AL22" s="188"/>
      <c r="AM22" s="188" t="s">
        <v>276</v>
      </c>
      <c r="AN22" s="188" t="s">
        <v>277</v>
      </c>
      <c r="AO22" s="153"/>
      <c r="AP22" s="153"/>
      <c r="AQ22" s="153"/>
      <c r="AR22" s="153"/>
      <c r="AS22" s="153"/>
      <c r="AT22" s="153"/>
      <c r="AU22" s="212" t="s">
        <v>278</v>
      </c>
      <c r="AV22" s="212" t="s">
        <v>278</v>
      </c>
      <c r="AW22" s="212" t="s">
        <v>278</v>
      </c>
      <c r="AX22" s="212" t="s">
        <v>278</v>
      </c>
      <c r="AY22" s="212" t="s">
        <v>278</v>
      </c>
      <c r="AZ22" s="212" t="s">
        <v>278</v>
      </c>
      <c r="BA22" s="212" t="s">
        <v>278</v>
      </c>
      <c r="BB22" s="212" t="s">
        <v>278</v>
      </c>
      <c r="BC22" s="212" t="s">
        <v>278</v>
      </c>
      <c r="BD22" s="212" t="s">
        <v>278</v>
      </c>
      <c r="BE22" s="153">
        <v>25.55</v>
      </c>
      <c r="BF22" s="153">
        <v>6.5</v>
      </c>
      <c r="BG22" s="153" t="s">
        <v>279</v>
      </c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 t="s">
        <v>279</v>
      </c>
      <c r="CW22" s="153">
        <v>25.55</v>
      </c>
      <c r="CX22" s="153"/>
      <c r="CY22" s="153"/>
      <c r="CZ22" s="153"/>
      <c r="DA22" s="153"/>
      <c r="DB22" s="153"/>
      <c r="DC22" s="153"/>
      <c r="DD22" s="153">
        <v>63</v>
      </c>
      <c r="DE22" s="212" t="s">
        <v>278</v>
      </c>
      <c r="DF22" s="212" t="s">
        <v>278</v>
      </c>
      <c r="DG22" s="212" t="s">
        <v>278</v>
      </c>
      <c r="DH22" s="212" t="s">
        <v>278</v>
      </c>
      <c r="DI22" s="212" t="s">
        <v>278</v>
      </c>
      <c r="DJ22" s="212" t="s">
        <v>278</v>
      </c>
      <c r="DK22" s="212" t="s">
        <v>278</v>
      </c>
      <c r="DL22" s="212" t="s">
        <v>278</v>
      </c>
      <c r="DM22" s="212" t="s">
        <v>278</v>
      </c>
      <c r="DN22" s="212" t="s">
        <v>278</v>
      </c>
      <c r="DO22" s="212" t="s">
        <v>278</v>
      </c>
      <c r="DP22" s="212" t="s">
        <v>278</v>
      </c>
      <c r="DQ22" s="212" t="s">
        <v>278</v>
      </c>
      <c r="DR22" s="212" t="s">
        <v>278</v>
      </c>
      <c r="DS22" s="212" t="s">
        <v>278</v>
      </c>
      <c r="DT22" s="212" t="s">
        <v>278</v>
      </c>
      <c r="DU22" s="212" t="s">
        <v>278</v>
      </c>
      <c r="DV22" s="225" t="s">
        <v>304</v>
      </c>
      <c r="DW22" s="188" t="s">
        <v>282</v>
      </c>
      <c r="DX22" s="212" t="s">
        <v>283</v>
      </c>
      <c r="DY22" s="226">
        <v>0</v>
      </c>
      <c r="DZ22" s="218" t="s">
        <v>305</v>
      </c>
      <c r="EA22" s="218">
        <v>3.5</v>
      </c>
      <c r="EB22" s="212">
        <v>2503</v>
      </c>
      <c r="EC22" s="212" t="s">
        <v>274</v>
      </c>
      <c r="ED22" s="227">
        <v>0.5</v>
      </c>
      <c r="EE22" s="153">
        <v>1.414</v>
      </c>
      <c r="EF22" s="153">
        <v>0.354</v>
      </c>
      <c r="EG22" s="222" t="s">
        <v>306</v>
      </c>
      <c r="EH22" s="153">
        <v>0.000125</v>
      </c>
      <c r="EI22" s="153">
        <v>1.2</v>
      </c>
      <c r="EJ22" s="153">
        <v>0.65</v>
      </c>
      <c r="EK22" s="153">
        <v>0.017</v>
      </c>
      <c r="EL22" s="153">
        <v>0.399</v>
      </c>
      <c r="EM22" s="153">
        <v>0.06</v>
      </c>
      <c r="EN22" s="153">
        <v>0.89</v>
      </c>
      <c r="EO22" s="153">
        <v>0.2</v>
      </c>
      <c r="EP22" s="153">
        <v>0.15</v>
      </c>
      <c r="EQ22" s="153">
        <v>0.98</v>
      </c>
      <c r="ER22" s="153">
        <v>0.98</v>
      </c>
      <c r="ES22" s="188" t="s">
        <v>286</v>
      </c>
      <c r="ET22" s="153">
        <v>4.5</v>
      </c>
      <c r="EU22" s="188" t="s">
        <v>286</v>
      </c>
      <c r="EV22" s="153">
        <v>1</v>
      </c>
      <c r="EW22" s="153">
        <v>15</v>
      </c>
      <c r="EX22" s="153">
        <v>15</v>
      </c>
      <c r="EY22" s="215">
        <v>158.6</v>
      </c>
      <c r="EZ22" s="215">
        <v>158</v>
      </c>
      <c r="FA22" s="212">
        <v>1.5</v>
      </c>
      <c r="FB22" s="212">
        <v>1.5</v>
      </c>
      <c r="FC22" s="220">
        <v>1</v>
      </c>
      <c r="FD22" s="155">
        <v>14</v>
      </c>
      <c r="FE22" s="213">
        <v>5</v>
      </c>
      <c r="FF22" s="220">
        <v>4</v>
      </c>
      <c r="FG22" s="220">
        <v>0</v>
      </c>
      <c r="FH22" s="220">
        <v>0</v>
      </c>
      <c r="FI22" s="220">
        <v>0</v>
      </c>
      <c r="FJ22" s="220">
        <v>0</v>
      </c>
      <c r="FK22" s="220">
        <v>24</v>
      </c>
      <c r="FL22" s="220">
        <v>0</v>
      </c>
      <c r="FM22" s="220">
        <v>1</v>
      </c>
      <c r="FN22" s="220">
        <v>0</v>
      </c>
      <c r="FO22" s="220">
        <v>2</v>
      </c>
      <c r="FP22" s="153">
        <v>9</v>
      </c>
      <c r="FQ22" s="153"/>
      <c r="FR22" s="153">
        <v>34</v>
      </c>
      <c r="FS22" s="153">
        <v>1</v>
      </c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</row>
    <row r="23" spans="1:202" ht="21.75">
      <c r="A23" s="152"/>
      <c r="B23" s="202"/>
      <c r="C23" s="203"/>
      <c r="D23" s="204"/>
      <c r="E23" s="204"/>
      <c r="F23" s="204"/>
      <c r="G23" s="205"/>
      <c r="H23" s="206"/>
      <c r="I23" s="204"/>
      <c r="J23" s="212"/>
      <c r="K23" s="223"/>
      <c r="L23" s="154"/>
      <c r="M23" s="208"/>
      <c r="N23" s="153"/>
      <c r="O23" s="224"/>
      <c r="P23" s="224"/>
      <c r="Q23" s="224"/>
      <c r="R23" s="153"/>
      <c r="S23" s="153"/>
      <c r="T23" s="153"/>
      <c r="U23" s="193"/>
      <c r="V23" s="193"/>
      <c r="W23" s="193"/>
      <c r="X23" s="193"/>
      <c r="Y23" s="193"/>
      <c r="Z23" s="19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225" t="s">
        <v>304</v>
      </c>
      <c r="DW23" s="188" t="s">
        <v>282</v>
      </c>
      <c r="DX23" s="212" t="s">
        <v>283</v>
      </c>
      <c r="DY23" s="218" t="s">
        <v>305</v>
      </c>
      <c r="DZ23" s="218" t="s">
        <v>307</v>
      </c>
      <c r="EA23" s="221">
        <v>3.5</v>
      </c>
      <c r="EB23" s="153"/>
      <c r="EC23" s="153"/>
      <c r="ED23" s="227">
        <v>0.38</v>
      </c>
      <c r="EE23" s="153">
        <v>1.162</v>
      </c>
      <c r="EF23" s="153">
        <v>0.327</v>
      </c>
      <c r="EG23" s="222" t="s">
        <v>306</v>
      </c>
      <c r="EH23" s="153">
        <v>0.000125</v>
      </c>
      <c r="EI23" s="153">
        <v>0.9</v>
      </c>
      <c r="EJ23" s="153">
        <v>0.63</v>
      </c>
      <c r="EK23" s="153">
        <v>0.017</v>
      </c>
      <c r="EL23" s="153">
        <v>0.366</v>
      </c>
      <c r="EM23" s="153">
        <v>0.06</v>
      </c>
      <c r="EN23" s="153">
        <v>0.78</v>
      </c>
      <c r="EO23" s="153">
        <v>0.2</v>
      </c>
      <c r="EP23" s="153">
        <v>0.15</v>
      </c>
      <c r="EQ23" s="153">
        <v>0.98</v>
      </c>
      <c r="ER23" s="153">
        <v>0.98</v>
      </c>
      <c r="ES23" s="188" t="s">
        <v>286</v>
      </c>
      <c r="ET23" s="153">
        <v>4.5</v>
      </c>
      <c r="EU23" s="188" t="s">
        <v>286</v>
      </c>
      <c r="EV23" s="153">
        <v>1</v>
      </c>
      <c r="EW23" s="153">
        <v>10</v>
      </c>
      <c r="EX23" s="153">
        <v>10</v>
      </c>
      <c r="EY23" s="153">
        <v>157.51</v>
      </c>
      <c r="EZ23" s="153">
        <v>157.11</v>
      </c>
      <c r="FA23" s="212">
        <v>1.5</v>
      </c>
      <c r="FB23" s="212">
        <v>1.5</v>
      </c>
      <c r="FC23" s="220">
        <v>0</v>
      </c>
      <c r="FD23" s="220">
        <v>0</v>
      </c>
      <c r="FE23" s="220">
        <v>0</v>
      </c>
      <c r="FF23" s="220">
        <v>1</v>
      </c>
      <c r="FG23" s="220">
        <v>0</v>
      </c>
      <c r="FH23" s="220">
        <v>0</v>
      </c>
      <c r="FI23" s="220">
        <v>0</v>
      </c>
      <c r="FJ23" s="220">
        <v>0</v>
      </c>
      <c r="FK23" s="220">
        <v>0</v>
      </c>
      <c r="FL23" s="220">
        <v>0</v>
      </c>
      <c r="FM23" s="220">
        <v>0</v>
      </c>
      <c r="FN23" s="220">
        <v>0</v>
      </c>
      <c r="FO23" s="220">
        <v>3</v>
      </c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</row>
    <row r="24" spans="1:202" ht="21.75">
      <c r="A24" s="152"/>
      <c r="B24" s="202"/>
      <c r="C24" s="203"/>
      <c r="D24" s="204"/>
      <c r="E24" s="204"/>
      <c r="F24" s="204"/>
      <c r="G24" s="205"/>
      <c r="H24" s="206"/>
      <c r="I24" s="204"/>
      <c r="J24" s="212"/>
      <c r="K24" s="223"/>
      <c r="L24" s="154"/>
      <c r="M24" s="208"/>
      <c r="N24" s="153"/>
      <c r="O24" s="224"/>
      <c r="P24" s="224"/>
      <c r="Q24" s="224"/>
      <c r="R24" s="153"/>
      <c r="S24" s="153"/>
      <c r="T24" s="153"/>
      <c r="U24" s="193"/>
      <c r="V24" s="193"/>
      <c r="W24" s="193"/>
      <c r="X24" s="193"/>
      <c r="Y24" s="193"/>
      <c r="Z24" s="19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225" t="s">
        <v>304</v>
      </c>
      <c r="DW24" s="188" t="s">
        <v>282</v>
      </c>
      <c r="DX24" s="212" t="s">
        <v>283</v>
      </c>
      <c r="DY24" s="218" t="s">
        <v>307</v>
      </c>
      <c r="DZ24" s="218" t="s">
        <v>308</v>
      </c>
      <c r="EA24" s="221">
        <v>3.4</v>
      </c>
      <c r="EB24" s="153"/>
      <c r="EC24" s="153"/>
      <c r="ED24" s="227">
        <v>0.33</v>
      </c>
      <c r="EE24" s="153">
        <v>1.026</v>
      </c>
      <c r="EF24" s="153">
        <v>0.322</v>
      </c>
      <c r="EG24" s="222" t="s">
        <v>306</v>
      </c>
      <c r="EH24" s="153">
        <v>0.000125</v>
      </c>
      <c r="EI24" s="153">
        <v>0.9</v>
      </c>
      <c r="EJ24" s="153">
        <v>0.58</v>
      </c>
      <c r="EK24" s="153">
        <v>0.017</v>
      </c>
      <c r="EL24" s="153">
        <v>0.34</v>
      </c>
      <c r="EM24" s="153">
        <v>0.06</v>
      </c>
      <c r="EN24" s="153">
        <v>0.9</v>
      </c>
      <c r="EO24" s="153">
        <v>0.2</v>
      </c>
      <c r="EP24" s="153">
        <v>0.15</v>
      </c>
      <c r="EQ24" s="153">
        <v>0.98</v>
      </c>
      <c r="ER24" s="153">
        <v>0.98</v>
      </c>
      <c r="ES24" s="188" t="s">
        <v>286</v>
      </c>
      <c r="ET24" s="153">
        <v>4.5</v>
      </c>
      <c r="EU24" s="188" t="s">
        <v>286</v>
      </c>
      <c r="EV24" s="153">
        <v>1</v>
      </c>
      <c r="EW24" s="153">
        <v>15</v>
      </c>
      <c r="EX24" s="153">
        <v>15</v>
      </c>
      <c r="EY24" s="153">
        <v>156.77</v>
      </c>
      <c r="EZ24" s="153">
        <v>156.37</v>
      </c>
      <c r="FA24" s="212">
        <v>1.5</v>
      </c>
      <c r="FB24" s="212">
        <v>1.5</v>
      </c>
      <c r="FC24" s="220">
        <v>0</v>
      </c>
      <c r="FD24" s="220">
        <v>0</v>
      </c>
      <c r="FE24" s="220">
        <v>0</v>
      </c>
      <c r="FF24" s="220">
        <v>0</v>
      </c>
      <c r="FG24" s="220">
        <v>0</v>
      </c>
      <c r="FH24" s="220">
        <v>0</v>
      </c>
      <c r="FI24" s="220">
        <v>0</v>
      </c>
      <c r="FJ24" s="220">
        <v>0</v>
      </c>
      <c r="FK24" s="220">
        <v>0</v>
      </c>
      <c r="FL24" s="220">
        <v>0</v>
      </c>
      <c r="FM24" s="220">
        <v>0</v>
      </c>
      <c r="FN24" s="220">
        <v>0</v>
      </c>
      <c r="FO24" s="220">
        <v>4</v>
      </c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</row>
    <row r="25" spans="1:202" ht="21.75">
      <c r="A25" s="152"/>
      <c r="B25" s="202"/>
      <c r="C25" s="203"/>
      <c r="D25" s="204"/>
      <c r="E25" s="204"/>
      <c r="F25" s="204"/>
      <c r="G25" s="205"/>
      <c r="H25" s="206"/>
      <c r="I25" s="204"/>
      <c r="J25" s="212"/>
      <c r="K25" s="223"/>
      <c r="L25" s="154"/>
      <c r="M25" s="208"/>
      <c r="N25" s="153"/>
      <c r="O25" s="224"/>
      <c r="P25" s="224"/>
      <c r="Q25" s="224"/>
      <c r="R25" s="153"/>
      <c r="S25" s="153"/>
      <c r="T25" s="153"/>
      <c r="U25" s="193"/>
      <c r="V25" s="193"/>
      <c r="W25" s="193"/>
      <c r="X25" s="193"/>
      <c r="Y25" s="193"/>
      <c r="Z25" s="19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225" t="s">
        <v>309</v>
      </c>
      <c r="DW25" s="188" t="s">
        <v>282</v>
      </c>
      <c r="DX25" s="212" t="s">
        <v>283</v>
      </c>
      <c r="DY25" s="217">
        <v>0</v>
      </c>
      <c r="DZ25" s="218" t="s">
        <v>310</v>
      </c>
      <c r="EA25" s="221">
        <v>3</v>
      </c>
      <c r="EB25" s="153"/>
      <c r="EC25" s="153"/>
      <c r="ED25" s="227">
        <v>0.32</v>
      </c>
      <c r="EE25" s="153">
        <v>1.022</v>
      </c>
      <c r="EF25" s="153">
        <v>0.312</v>
      </c>
      <c r="EG25" s="222" t="s">
        <v>306</v>
      </c>
      <c r="EH25" s="153">
        <v>0.000125</v>
      </c>
      <c r="EI25" s="153">
        <v>0.9</v>
      </c>
      <c r="EJ25" s="153">
        <v>0.58</v>
      </c>
      <c r="EK25" s="153">
        <v>0.017</v>
      </c>
      <c r="EL25" s="153">
        <v>0.342</v>
      </c>
      <c r="EM25" s="153">
        <v>0.06</v>
      </c>
      <c r="EN25" s="153">
        <v>0.73</v>
      </c>
      <c r="EO25" s="153">
        <v>0.2</v>
      </c>
      <c r="EP25" s="153">
        <v>0.15</v>
      </c>
      <c r="EQ25" s="153">
        <v>0.98</v>
      </c>
      <c r="ER25" s="153">
        <v>0.98</v>
      </c>
      <c r="ES25" s="188" t="s">
        <v>286</v>
      </c>
      <c r="ET25" s="153">
        <v>4.5</v>
      </c>
      <c r="EU25" s="188" t="s">
        <v>286</v>
      </c>
      <c r="EV25" s="153">
        <v>1</v>
      </c>
      <c r="EW25" s="153">
        <v>10</v>
      </c>
      <c r="EX25" s="153">
        <v>10</v>
      </c>
      <c r="EY25" s="153">
        <v>158.45</v>
      </c>
      <c r="EZ25" s="215">
        <v>158</v>
      </c>
      <c r="FA25" s="212">
        <v>1.5</v>
      </c>
      <c r="FB25" s="212">
        <v>1.5</v>
      </c>
      <c r="FC25" s="220">
        <v>0</v>
      </c>
      <c r="FD25" s="220">
        <v>0</v>
      </c>
      <c r="FE25" s="220">
        <v>0</v>
      </c>
      <c r="FF25" s="220">
        <v>0</v>
      </c>
      <c r="FG25" s="220">
        <v>0</v>
      </c>
      <c r="FH25" s="220">
        <v>0</v>
      </c>
      <c r="FI25" s="220">
        <v>0</v>
      </c>
      <c r="FJ25" s="220">
        <v>0</v>
      </c>
      <c r="FK25" s="220">
        <v>0</v>
      </c>
      <c r="FL25" s="220">
        <v>0</v>
      </c>
      <c r="FM25" s="220">
        <v>0</v>
      </c>
      <c r="FN25" s="220">
        <v>0</v>
      </c>
      <c r="FO25" s="220">
        <v>5</v>
      </c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</row>
    <row r="26" spans="1:202" ht="21.75">
      <c r="A26" s="152"/>
      <c r="B26" s="202"/>
      <c r="C26" s="203"/>
      <c r="D26" s="204"/>
      <c r="E26" s="204"/>
      <c r="F26" s="204"/>
      <c r="G26" s="205"/>
      <c r="H26" s="206"/>
      <c r="I26" s="204"/>
      <c r="J26" s="212"/>
      <c r="K26" s="223"/>
      <c r="L26" s="154"/>
      <c r="M26" s="208"/>
      <c r="N26" s="153"/>
      <c r="O26" s="224"/>
      <c r="P26" s="224"/>
      <c r="Q26" s="224"/>
      <c r="R26" s="153"/>
      <c r="S26" s="153"/>
      <c r="T26" s="153"/>
      <c r="U26" s="193"/>
      <c r="V26" s="193"/>
      <c r="W26" s="193"/>
      <c r="X26" s="193"/>
      <c r="Y26" s="193"/>
      <c r="Z26" s="19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225" t="s">
        <v>309</v>
      </c>
      <c r="DW26" s="188" t="s">
        <v>282</v>
      </c>
      <c r="DX26" s="212" t="s">
        <v>283</v>
      </c>
      <c r="DY26" s="218" t="s">
        <v>310</v>
      </c>
      <c r="DZ26" s="218" t="s">
        <v>311</v>
      </c>
      <c r="EA26" s="221">
        <v>3.5</v>
      </c>
      <c r="EB26" s="153"/>
      <c r="EC26" s="153"/>
      <c r="ED26" s="153">
        <v>0.276</v>
      </c>
      <c r="EE26" s="153">
        <v>0.898</v>
      </c>
      <c r="EF26" s="153">
        <v>0.307</v>
      </c>
      <c r="EG26" s="222" t="s">
        <v>306</v>
      </c>
      <c r="EH26" s="153">
        <v>0.000125</v>
      </c>
      <c r="EI26" s="153">
        <v>0.9</v>
      </c>
      <c r="EJ26" s="153">
        <v>0.53</v>
      </c>
      <c r="EK26" s="153">
        <v>0.017</v>
      </c>
      <c r="EL26" s="153">
        <v>0.319</v>
      </c>
      <c r="EM26" s="153">
        <v>0.06</v>
      </c>
      <c r="EN26" s="153">
        <v>0.78</v>
      </c>
      <c r="EO26" s="153">
        <v>0.2</v>
      </c>
      <c r="EP26" s="153">
        <v>0.15</v>
      </c>
      <c r="EQ26" s="153">
        <v>0.88</v>
      </c>
      <c r="ER26" s="153">
        <v>0.88</v>
      </c>
      <c r="ES26" s="188" t="s">
        <v>286</v>
      </c>
      <c r="ET26" s="153">
        <v>4.5</v>
      </c>
      <c r="EU26" s="188" t="s">
        <v>286</v>
      </c>
      <c r="EV26" s="153">
        <v>1</v>
      </c>
      <c r="EW26" s="153">
        <v>12</v>
      </c>
      <c r="EX26" s="153">
        <v>15</v>
      </c>
      <c r="EY26" s="153">
        <v>157.86</v>
      </c>
      <c r="EZ26" s="153">
        <v>156.41</v>
      </c>
      <c r="FA26" s="212">
        <v>1.5</v>
      </c>
      <c r="FB26" s="212">
        <v>1.5</v>
      </c>
      <c r="FC26" s="220">
        <v>1</v>
      </c>
      <c r="FD26" s="220">
        <v>0</v>
      </c>
      <c r="FE26" s="220">
        <v>0</v>
      </c>
      <c r="FF26" s="220">
        <v>5</v>
      </c>
      <c r="FG26" s="220">
        <v>12</v>
      </c>
      <c r="FH26" s="220">
        <v>0</v>
      </c>
      <c r="FI26" s="220">
        <v>0</v>
      </c>
      <c r="FJ26" s="220">
        <v>0</v>
      </c>
      <c r="FK26" s="220">
        <v>0</v>
      </c>
      <c r="FL26" s="220">
        <v>0</v>
      </c>
      <c r="FM26" s="220">
        <v>0</v>
      </c>
      <c r="FN26" s="220">
        <v>0</v>
      </c>
      <c r="FO26" s="220">
        <v>16</v>
      </c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</row>
    <row r="27" spans="1:202" ht="21.75">
      <c r="A27" s="152"/>
      <c r="B27" s="202"/>
      <c r="C27" s="203"/>
      <c r="D27" s="204"/>
      <c r="E27" s="204"/>
      <c r="F27" s="204"/>
      <c r="G27" s="205"/>
      <c r="H27" s="206"/>
      <c r="I27" s="204"/>
      <c r="J27" s="212"/>
      <c r="K27" s="223"/>
      <c r="L27" s="154"/>
      <c r="M27" s="208"/>
      <c r="N27" s="153"/>
      <c r="O27" s="224"/>
      <c r="P27" s="224"/>
      <c r="Q27" s="224"/>
      <c r="R27" s="153"/>
      <c r="S27" s="153"/>
      <c r="T27" s="153"/>
      <c r="U27" s="193"/>
      <c r="V27" s="193"/>
      <c r="W27" s="193"/>
      <c r="X27" s="193"/>
      <c r="Y27" s="193"/>
      <c r="Z27" s="19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225" t="s">
        <v>309</v>
      </c>
      <c r="DW27" s="188" t="s">
        <v>282</v>
      </c>
      <c r="DX27" s="212" t="s">
        <v>283</v>
      </c>
      <c r="DY27" s="218" t="s">
        <v>311</v>
      </c>
      <c r="DZ27" s="218" t="s">
        <v>312</v>
      </c>
      <c r="EA27" s="221">
        <v>2.4</v>
      </c>
      <c r="EB27" s="153"/>
      <c r="EC27" s="153"/>
      <c r="ED27" s="227">
        <v>0.27</v>
      </c>
      <c r="EE27" s="153">
        <v>0.876</v>
      </c>
      <c r="EF27" s="153">
        <v>0.308</v>
      </c>
      <c r="EG27" s="222" t="s">
        <v>306</v>
      </c>
      <c r="EH27" s="153">
        <v>0.000125</v>
      </c>
      <c r="EI27" s="153">
        <v>0.6</v>
      </c>
      <c r="EJ27" s="153">
        <v>0.59</v>
      </c>
      <c r="EK27" s="153">
        <v>0.017</v>
      </c>
      <c r="EL27" s="153">
        <v>0.321</v>
      </c>
      <c r="EM27" s="153">
        <v>0.06</v>
      </c>
      <c r="EN27" s="153">
        <v>0.84</v>
      </c>
      <c r="EO27" s="153">
        <v>0.2</v>
      </c>
      <c r="EP27" s="153">
        <v>0.15</v>
      </c>
      <c r="EQ27" s="153">
        <v>0.94</v>
      </c>
      <c r="ER27" s="153">
        <v>0.94</v>
      </c>
      <c r="ES27" s="188" t="s">
        <v>286</v>
      </c>
      <c r="ET27" s="153">
        <v>4.5</v>
      </c>
      <c r="EU27" s="188" t="s">
        <v>286</v>
      </c>
      <c r="EV27" s="153">
        <v>1</v>
      </c>
      <c r="EW27" s="153">
        <v>10</v>
      </c>
      <c r="EX27" s="153">
        <v>10</v>
      </c>
      <c r="EY27" s="153">
        <v>156.21</v>
      </c>
      <c r="EZ27" s="153">
        <v>155.08</v>
      </c>
      <c r="FA27" s="212">
        <v>1.5</v>
      </c>
      <c r="FB27" s="212">
        <v>1.5</v>
      </c>
      <c r="FC27" s="220">
        <v>0</v>
      </c>
      <c r="FD27" s="220">
        <v>0</v>
      </c>
      <c r="FE27" s="220">
        <v>0</v>
      </c>
      <c r="FF27" s="220">
        <v>0</v>
      </c>
      <c r="FG27" s="220">
        <v>0</v>
      </c>
      <c r="FH27" s="220">
        <v>0</v>
      </c>
      <c r="FI27" s="220">
        <v>0</v>
      </c>
      <c r="FJ27" s="220">
        <v>0</v>
      </c>
      <c r="FK27" s="220">
        <v>0</v>
      </c>
      <c r="FL27" s="220">
        <v>0</v>
      </c>
      <c r="FM27" s="220">
        <v>0</v>
      </c>
      <c r="FN27" s="220">
        <v>0</v>
      </c>
      <c r="FO27" s="220">
        <v>13</v>
      </c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</row>
    <row r="28" spans="1:202" ht="21.75">
      <c r="A28" s="152"/>
      <c r="B28" s="202" t="s">
        <v>313</v>
      </c>
      <c r="C28" s="203" t="s">
        <v>314</v>
      </c>
      <c r="D28" s="204" t="s">
        <v>315</v>
      </c>
      <c r="E28" s="204" t="s">
        <v>267</v>
      </c>
      <c r="F28" s="204" t="s">
        <v>268</v>
      </c>
      <c r="G28" s="205">
        <v>330600</v>
      </c>
      <c r="H28" s="206">
        <v>1787200</v>
      </c>
      <c r="I28" s="204" t="s">
        <v>269</v>
      </c>
      <c r="J28" s="212" t="s">
        <v>270</v>
      </c>
      <c r="K28" s="223">
        <v>2800</v>
      </c>
      <c r="L28" s="154">
        <v>2500</v>
      </c>
      <c r="M28" s="208">
        <v>2502</v>
      </c>
      <c r="N28" s="153"/>
      <c r="O28" s="224">
        <v>2275</v>
      </c>
      <c r="P28" s="224">
        <v>3.5</v>
      </c>
      <c r="Q28" s="224">
        <v>4</v>
      </c>
      <c r="R28" s="212" t="s">
        <v>271</v>
      </c>
      <c r="S28" s="188" t="s">
        <v>272</v>
      </c>
      <c r="T28" s="188" t="s">
        <v>273</v>
      </c>
      <c r="U28" s="193">
        <v>138.15</v>
      </c>
      <c r="V28" s="193">
        <v>0.145</v>
      </c>
      <c r="W28" s="193">
        <v>141.7</v>
      </c>
      <c r="X28" s="193">
        <v>3.31</v>
      </c>
      <c r="Y28" s="193">
        <v>140.15</v>
      </c>
      <c r="Z28" s="193">
        <v>2.636</v>
      </c>
      <c r="AA28" s="212">
        <v>2503</v>
      </c>
      <c r="AB28" s="212" t="s">
        <v>274</v>
      </c>
      <c r="AC28" s="153"/>
      <c r="AD28" s="153"/>
      <c r="AE28" s="153"/>
      <c r="AF28" s="153"/>
      <c r="AG28" s="153"/>
      <c r="AH28" s="153"/>
      <c r="AI28" s="212" t="s">
        <v>316</v>
      </c>
      <c r="AJ28" s="212">
        <v>3.5</v>
      </c>
      <c r="AK28" s="212">
        <v>4</v>
      </c>
      <c r="AL28" s="188"/>
      <c r="AM28" s="188" t="s">
        <v>276</v>
      </c>
      <c r="AN28" s="188" t="s">
        <v>277</v>
      </c>
      <c r="AO28" s="153"/>
      <c r="AP28" s="153"/>
      <c r="AQ28" s="153"/>
      <c r="AR28" s="153"/>
      <c r="AS28" s="153"/>
      <c r="AT28" s="153"/>
      <c r="AU28" s="212" t="s">
        <v>278</v>
      </c>
      <c r="AV28" s="212" t="s">
        <v>278</v>
      </c>
      <c r="AW28" s="212" t="s">
        <v>278</v>
      </c>
      <c r="AX28" s="212" t="s">
        <v>278</v>
      </c>
      <c r="AY28" s="212" t="s">
        <v>278</v>
      </c>
      <c r="AZ28" s="212" t="s">
        <v>278</v>
      </c>
      <c r="BA28" s="212" t="s">
        <v>278</v>
      </c>
      <c r="BB28" s="212" t="s">
        <v>278</v>
      </c>
      <c r="BC28" s="212" t="s">
        <v>278</v>
      </c>
      <c r="BD28" s="212" t="s">
        <v>278</v>
      </c>
      <c r="BE28" s="153">
        <v>14</v>
      </c>
      <c r="BF28" s="153"/>
      <c r="BG28" s="153" t="s">
        <v>317</v>
      </c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 t="s">
        <v>317</v>
      </c>
      <c r="CW28" s="153">
        <v>14</v>
      </c>
      <c r="CX28" s="153"/>
      <c r="CY28" s="153"/>
      <c r="CZ28" s="153"/>
      <c r="DA28" s="153"/>
      <c r="DB28" s="153"/>
      <c r="DC28" s="153"/>
      <c r="DD28" s="153">
        <v>42</v>
      </c>
      <c r="DE28" s="212" t="s">
        <v>278</v>
      </c>
      <c r="DF28" s="212" t="s">
        <v>278</v>
      </c>
      <c r="DG28" s="212" t="s">
        <v>278</v>
      </c>
      <c r="DH28" s="212" t="s">
        <v>278</v>
      </c>
      <c r="DI28" s="212" t="s">
        <v>278</v>
      </c>
      <c r="DJ28" s="212" t="s">
        <v>278</v>
      </c>
      <c r="DK28" s="212" t="s">
        <v>278</v>
      </c>
      <c r="DL28" s="212" t="s">
        <v>278</v>
      </c>
      <c r="DM28" s="212" t="s">
        <v>278</v>
      </c>
      <c r="DN28" s="212" t="s">
        <v>278</v>
      </c>
      <c r="DO28" s="212" t="s">
        <v>278</v>
      </c>
      <c r="DP28" s="212" t="s">
        <v>278</v>
      </c>
      <c r="DQ28" s="212" t="s">
        <v>278</v>
      </c>
      <c r="DR28" s="212" t="s">
        <v>278</v>
      </c>
      <c r="DS28" s="212" t="s">
        <v>278</v>
      </c>
      <c r="DT28" s="212" t="s">
        <v>278</v>
      </c>
      <c r="DU28" s="212" t="s">
        <v>278</v>
      </c>
      <c r="DV28" s="225" t="s">
        <v>304</v>
      </c>
      <c r="DW28" s="188" t="s">
        <v>282</v>
      </c>
      <c r="DX28" s="212" t="s">
        <v>283</v>
      </c>
      <c r="DY28" s="226">
        <v>0</v>
      </c>
      <c r="DZ28" s="218" t="s">
        <v>318</v>
      </c>
      <c r="EA28" s="218">
        <v>0.72</v>
      </c>
      <c r="EB28" s="212">
        <v>2503</v>
      </c>
      <c r="EC28" s="212" t="s">
        <v>274</v>
      </c>
      <c r="ED28" s="153">
        <v>0.302</v>
      </c>
      <c r="EE28" s="227">
        <v>1</v>
      </c>
      <c r="EF28" s="153">
        <v>0.302</v>
      </c>
      <c r="EG28" s="222" t="s">
        <v>285</v>
      </c>
      <c r="EH28" s="153">
        <v>0.000125</v>
      </c>
      <c r="EI28" s="153">
        <v>0.9</v>
      </c>
      <c r="EJ28" s="153">
        <v>0.57</v>
      </c>
      <c r="EK28" s="153">
        <v>0.018</v>
      </c>
      <c r="EL28" s="153">
        <v>0.338</v>
      </c>
      <c r="EM28" s="153">
        <v>0.06</v>
      </c>
      <c r="EN28" s="153">
        <v>0.84</v>
      </c>
      <c r="EO28" s="153">
        <v>0.2</v>
      </c>
      <c r="EP28" s="153">
        <v>0.15</v>
      </c>
      <c r="EQ28" s="153">
        <v>1.02</v>
      </c>
      <c r="ER28" s="153">
        <v>1.02</v>
      </c>
      <c r="ES28" s="188" t="s">
        <v>286</v>
      </c>
      <c r="ET28" s="153">
        <v>3.5</v>
      </c>
      <c r="EU28" s="188" t="s">
        <v>286</v>
      </c>
      <c r="EV28" s="153">
        <v>1</v>
      </c>
      <c r="EW28" s="153">
        <v>10</v>
      </c>
      <c r="EX28" s="153">
        <v>10</v>
      </c>
      <c r="EY28" s="153">
        <v>139.89</v>
      </c>
      <c r="EZ28" s="153">
        <v>139.44</v>
      </c>
      <c r="FA28" s="212">
        <v>2</v>
      </c>
      <c r="FB28" s="212">
        <v>2</v>
      </c>
      <c r="FC28" s="220">
        <v>1</v>
      </c>
      <c r="FE28" s="220">
        <v>6</v>
      </c>
      <c r="FF28" s="220">
        <v>0</v>
      </c>
      <c r="FG28" s="220">
        <v>0</v>
      </c>
      <c r="FH28" s="220">
        <v>0</v>
      </c>
      <c r="FI28" s="220">
        <v>0</v>
      </c>
      <c r="FJ28" s="220">
        <v>0</v>
      </c>
      <c r="FK28" s="220">
        <v>0</v>
      </c>
      <c r="FL28" s="220">
        <v>0</v>
      </c>
      <c r="FM28" s="220">
        <v>0</v>
      </c>
      <c r="FN28" s="220">
        <v>1</v>
      </c>
      <c r="FO28" s="220">
        <v>1</v>
      </c>
      <c r="FP28" s="153">
        <v>2</v>
      </c>
      <c r="FQ28" s="153"/>
      <c r="FR28" s="153">
        <v>16</v>
      </c>
      <c r="FS28" s="153">
        <v>1</v>
      </c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</row>
    <row r="29" spans="1:202" ht="21.75">
      <c r="A29" s="152"/>
      <c r="B29" s="202"/>
      <c r="C29" s="203"/>
      <c r="D29" s="204"/>
      <c r="E29" s="204"/>
      <c r="F29" s="204"/>
      <c r="G29" s="205"/>
      <c r="H29" s="206"/>
      <c r="I29" s="204"/>
      <c r="J29" s="212"/>
      <c r="K29" s="223"/>
      <c r="L29" s="154"/>
      <c r="M29" s="208"/>
      <c r="N29" s="153"/>
      <c r="O29" s="224"/>
      <c r="P29" s="224"/>
      <c r="Q29" s="224"/>
      <c r="R29" s="212"/>
      <c r="S29" s="188"/>
      <c r="T29" s="188"/>
      <c r="U29" s="193"/>
      <c r="V29" s="193"/>
      <c r="W29" s="193"/>
      <c r="X29" s="193"/>
      <c r="Y29" s="193"/>
      <c r="Z29" s="193"/>
      <c r="AA29" s="212"/>
      <c r="AB29" s="212"/>
      <c r="AC29" s="153"/>
      <c r="AD29" s="153"/>
      <c r="AE29" s="153"/>
      <c r="AF29" s="153"/>
      <c r="AG29" s="153"/>
      <c r="AH29" s="153"/>
      <c r="AI29" s="212"/>
      <c r="AJ29" s="212"/>
      <c r="AK29" s="212"/>
      <c r="AL29" s="188"/>
      <c r="AM29" s="188"/>
      <c r="AN29" s="188"/>
      <c r="AO29" s="153"/>
      <c r="AP29" s="153"/>
      <c r="AQ29" s="153"/>
      <c r="AR29" s="153"/>
      <c r="AS29" s="153"/>
      <c r="AT29" s="153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25"/>
      <c r="DW29" s="188"/>
      <c r="DX29" s="212"/>
      <c r="DY29" s="218" t="s">
        <v>318</v>
      </c>
      <c r="DZ29" s="218" t="s">
        <v>319</v>
      </c>
      <c r="EA29" s="218">
        <v>1.4</v>
      </c>
      <c r="EB29" s="212"/>
      <c r="EC29" s="212"/>
      <c r="ED29" s="153">
        <v>0.255</v>
      </c>
      <c r="EE29" s="153">
        <v>0.876</v>
      </c>
      <c r="EF29" s="153">
        <v>0.291</v>
      </c>
      <c r="EG29" s="222" t="s">
        <v>285</v>
      </c>
      <c r="EH29" s="153">
        <v>0.000125</v>
      </c>
      <c r="EI29" s="153">
        <v>0.6</v>
      </c>
      <c r="EJ29" s="153">
        <v>0.59</v>
      </c>
      <c r="EK29" s="153">
        <v>0.018</v>
      </c>
      <c r="EL29" s="153">
        <v>0.321</v>
      </c>
      <c r="EM29" s="153">
        <v>0.06</v>
      </c>
      <c r="EN29" s="153">
        <v>0.82</v>
      </c>
      <c r="EO29" s="153">
        <v>0.2</v>
      </c>
      <c r="EP29" s="153">
        <v>0.15</v>
      </c>
      <c r="EQ29" s="153">
        <v>1.04</v>
      </c>
      <c r="ER29" s="153">
        <v>1.04</v>
      </c>
      <c r="ES29" s="188" t="s">
        <v>286</v>
      </c>
      <c r="ET29" s="153">
        <v>3.5</v>
      </c>
      <c r="EU29" s="188" t="s">
        <v>286</v>
      </c>
      <c r="EV29" s="153">
        <v>1</v>
      </c>
      <c r="EW29" s="153">
        <v>10</v>
      </c>
      <c r="EX29" s="153">
        <v>10</v>
      </c>
      <c r="EY29" s="153">
        <v>139.22</v>
      </c>
      <c r="EZ29" s="153">
        <v>138.63</v>
      </c>
      <c r="FA29" s="212">
        <v>2</v>
      </c>
      <c r="FB29" s="212">
        <v>2</v>
      </c>
      <c r="FC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</row>
    <row r="30" spans="1:202" ht="21.75">
      <c r="A30" s="152"/>
      <c r="B30" s="202"/>
      <c r="C30" s="203"/>
      <c r="D30" s="204"/>
      <c r="E30" s="204"/>
      <c r="F30" s="204"/>
      <c r="G30" s="205"/>
      <c r="H30" s="206"/>
      <c r="I30" s="204"/>
      <c r="J30" s="212"/>
      <c r="K30" s="223"/>
      <c r="L30" s="154"/>
      <c r="M30" s="208"/>
      <c r="N30" s="153"/>
      <c r="O30" s="224"/>
      <c r="P30" s="224"/>
      <c r="Q30" s="224"/>
      <c r="R30" s="212"/>
      <c r="S30" s="188"/>
      <c r="T30" s="188"/>
      <c r="U30" s="193"/>
      <c r="V30" s="193"/>
      <c r="W30" s="193"/>
      <c r="X30" s="193"/>
      <c r="Y30" s="193"/>
      <c r="Z30" s="193"/>
      <c r="AA30" s="212"/>
      <c r="AB30" s="212"/>
      <c r="AC30" s="153"/>
      <c r="AD30" s="153"/>
      <c r="AE30" s="153"/>
      <c r="AF30" s="153"/>
      <c r="AG30" s="153"/>
      <c r="AH30" s="153"/>
      <c r="AI30" s="212"/>
      <c r="AJ30" s="212"/>
      <c r="AK30" s="212"/>
      <c r="AL30" s="188"/>
      <c r="AM30" s="188"/>
      <c r="AN30" s="188"/>
      <c r="AO30" s="153"/>
      <c r="AP30" s="153"/>
      <c r="AQ30" s="153"/>
      <c r="AR30" s="153"/>
      <c r="AS30" s="153"/>
      <c r="AT30" s="153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25"/>
      <c r="DW30" s="188"/>
      <c r="DX30" s="212"/>
      <c r="DY30" s="218" t="s">
        <v>319</v>
      </c>
      <c r="DZ30" s="218" t="s">
        <v>320</v>
      </c>
      <c r="EA30" s="218">
        <v>0.86</v>
      </c>
      <c r="EB30" s="212"/>
      <c r="EC30" s="212"/>
      <c r="ED30" s="153">
        <v>0.178</v>
      </c>
      <c r="EE30" s="153">
        <v>0.554</v>
      </c>
      <c r="EF30" s="153">
        <v>0.249</v>
      </c>
      <c r="EG30" s="222" t="s">
        <v>285</v>
      </c>
      <c r="EH30" s="153">
        <v>0.000125</v>
      </c>
      <c r="EI30" s="153">
        <v>0.6</v>
      </c>
      <c r="EJ30" s="153">
        <v>0.44</v>
      </c>
      <c r="EK30" s="153">
        <v>0.018</v>
      </c>
      <c r="EL30" s="153">
        <v>0.254</v>
      </c>
      <c r="EM30" s="153">
        <v>0.06</v>
      </c>
      <c r="EN30" s="153">
        <v>0.84</v>
      </c>
      <c r="EO30" s="153">
        <v>0.2</v>
      </c>
      <c r="EP30" s="153">
        <v>0.15</v>
      </c>
      <c r="EQ30" s="153">
        <v>0.89</v>
      </c>
      <c r="ER30" s="153">
        <v>0.89</v>
      </c>
      <c r="ES30" s="188" t="s">
        <v>286</v>
      </c>
      <c r="ET30" s="153">
        <v>3.5</v>
      </c>
      <c r="EU30" s="188" t="s">
        <v>286</v>
      </c>
      <c r="EV30" s="153">
        <v>1</v>
      </c>
      <c r="EW30" s="153">
        <v>10</v>
      </c>
      <c r="EX30" s="153">
        <v>10</v>
      </c>
      <c r="EY30" s="153">
        <v>138.95</v>
      </c>
      <c r="EZ30" s="153">
        <v>138.51</v>
      </c>
      <c r="FA30" s="212">
        <v>2</v>
      </c>
      <c r="FB30" s="212">
        <v>2</v>
      </c>
      <c r="FC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</row>
    <row r="31" spans="1:202" ht="21.75">
      <c r="A31" s="152"/>
      <c r="B31" s="202"/>
      <c r="C31" s="203"/>
      <c r="D31" s="204"/>
      <c r="E31" s="204"/>
      <c r="F31" s="204"/>
      <c r="G31" s="205"/>
      <c r="H31" s="206"/>
      <c r="I31" s="204"/>
      <c r="J31" s="212"/>
      <c r="K31" s="223"/>
      <c r="L31" s="154"/>
      <c r="M31" s="208"/>
      <c r="N31" s="153"/>
      <c r="O31" s="224"/>
      <c r="P31" s="224"/>
      <c r="Q31" s="224"/>
      <c r="R31" s="212"/>
      <c r="S31" s="188"/>
      <c r="T31" s="188"/>
      <c r="U31" s="193"/>
      <c r="V31" s="193"/>
      <c r="W31" s="193"/>
      <c r="X31" s="193"/>
      <c r="Y31" s="193"/>
      <c r="Z31" s="193"/>
      <c r="AA31" s="212"/>
      <c r="AB31" s="212"/>
      <c r="AC31" s="153"/>
      <c r="AD31" s="153"/>
      <c r="AE31" s="153"/>
      <c r="AF31" s="153"/>
      <c r="AG31" s="153"/>
      <c r="AH31" s="153"/>
      <c r="AI31" s="212"/>
      <c r="AJ31" s="212"/>
      <c r="AK31" s="212"/>
      <c r="AL31" s="188"/>
      <c r="AM31" s="188"/>
      <c r="AN31" s="188"/>
      <c r="AO31" s="153"/>
      <c r="AP31" s="153"/>
      <c r="AQ31" s="153"/>
      <c r="AR31" s="153"/>
      <c r="AS31" s="153"/>
      <c r="AT31" s="153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25"/>
      <c r="DW31" s="188"/>
      <c r="DX31" s="212"/>
      <c r="DY31" s="218" t="s">
        <v>320</v>
      </c>
      <c r="DZ31" s="218" t="s">
        <v>305</v>
      </c>
      <c r="EA31" s="218">
        <v>0.52</v>
      </c>
      <c r="EB31" s="212"/>
      <c r="EC31" s="212"/>
      <c r="ED31" s="153">
        <v>0.102</v>
      </c>
      <c r="EE31" s="153">
        <v>0.445</v>
      </c>
      <c r="EF31" s="153">
        <v>0.23</v>
      </c>
      <c r="EG31" s="222" t="s">
        <v>285</v>
      </c>
      <c r="EH31" s="153">
        <v>0.000125</v>
      </c>
      <c r="EI31" s="153">
        <v>0.6</v>
      </c>
      <c r="EJ31" s="153">
        <v>0.38</v>
      </c>
      <c r="EK31" s="153">
        <v>0.018</v>
      </c>
      <c r="EL31" s="153">
        <v>0.226</v>
      </c>
      <c r="EM31" s="153">
        <v>0.06</v>
      </c>
      <c r="EN31" s="153">
        <v>0.69</v>
      </c>
      <c r="EO31" s="153">
        <v>0.2</v>
      </c>
      <c r="EP31" s="153">
        <v>0.15</v>
      </c>
      <c r="EQ31" s="153">
        <v>0.83</v>
      </c>
      <c r="ER31" s="153">
        <v>0.83</v>
      </c>
      <c r="ES31" s="188" t="s">
        <v>286</v>
      </c>
      <c r="ET31" s="153">
        <v>3.5</v>
      </c>
      <c r="EU31" s="188" t="s">
        <v>286</v>
      </c>
      <c r="EV31" s="153">
        <v>1</v>
      </c>
      <c r="EW31" s="153">
        <v>10</v>
      </c>
      <c r="EX31" s="153">
        <v>10</v>
      </c>
      <c r="EY31" s="153">
        <v>138.79</v>
      </c>
      <c r="EZ31" s="153">
        <v>138.36</v>
      </c>
      <c r="FA31" s="212">
        <v>2</v>
      </c>
      <c r="FB31" s="212">
        <v>2</v>
      </c>
      <c r="FC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</row>
    <row r="32" spans="1:202" ht="21.75">
      <c r="A32" s="152"/>
      <c r="B32" s="202" t="s">
        <v>321</v>
      </c>
      <c r="C32" s="204" t="s">
        <v>322</v>
      </c>
      <c r="D32" s="204" t="s">
        <v>322</v>
      </c>
      <c r="E32" s="204" t="s">
        <v>322</v>
      </c>
      <c r="F32" s="204" t="s">
        <v>268</v>
      </c>
      <c r="G32" s="205">
        <v>328200</v>
      </c>
      <c r="H32" s="206">
        <v>1771500</v>
      </c>
      <c r="I32" s="204" t="s">
        <v>269</v>
      </c>
      <c r="J32" s="212" t="s">
        <v>270</v>
      </c>
      <c r="K32" s="223">
        <v>1700</v>
      </c>
      <c r="L32" s="154">
        <v>1500</v>
      </c>
      <c r="M32" s="208">
        <v>2496</v>
      </c>
      <c r="N32" s="153"/>
      <c r="O32" s="224">
        <v>900</v>
      </c>
      <c r="P32" s="224">
        <v>4.5</v>
      </c>
      <c r="Q32" s="224">
        <v>4</v>
      </c>
      <c r="R32" s="212" t="s">
        <v>323</v>
      </c>
      <c r="S32" s="188" t="s">
        <v>272</v>
      </c>
      <c r="T32" s="188" t="s">
        <v>273</v>
      </c>
      <c r="U32" s="193">
        <v>159.75</v>
      </c>
      <c r="V32" s="193">
        <v>0.12</v>
      </c>
      <c r="W32" s="193">
        <v>150</v>
      </c>
      <c r="X32" s="193">
        <v>2.342</v>
      </c>
      <c r="Y32" s="193">
        <v>161.78</v>
      </c>
      <c r="Z32" s="228">
        <v>1.6255</v>
      </c>
      <c r="AA32" s="212">
        <v>2510</v>
      </c>
      <c r="AB32" s="212">
        <v>2551</v>
      </c>
      <c r="AC32" s="153"/>
      <c r="AD32" s="153"/>
      <c r="AE32" s="153"/>
      <c r="AF32" s="153"/>
      <c r="AG32" s="153"/>
      <c r="AH32" s="153"/>
      <c r="AI32" s="212" t="s">
        <v>293</v>
      </c>
      <c r="AJ32" s="212">
        <v>4.5</v>
      </c>
      <c r="AK32" s="212">
        <v>4</v>
      </c>
      <c r="AL32" s="188"/>
      <c r="AM32" s="188" t="s">
        <v>276</v>
      </c>
      <c r="AN32" s="188" t="s">
        <v>277</v>
      </c>
      <c r="AO32" s="153"/>
      <c r="AP32" s="153"/>
      <c r="AQ32" s="153"/>
      <c r="AR32" s="153"/>
      <c r="AS32" s="153"/>
      <c r="AT32" s="153"/>
      <c r="AU32" s="212" t="s">
        <v>278</v>
      </c>
      <c r="AV32" s="212" t="s">
        <v>278</v>
      </c>
      <c r="AW32" s="212" t="s">
        <v>278</v>
      </c>
      <c r="AX32" s="212" t="s">
        <v>278</v>
      </c>
      <c r="AY32" s="212" t="s">
        <v>278</v>
      </c>
      <c r="AZ32" s="212" t="s">
        <v>278</v>
      </c>
      <c r="BA32" s="212" t="s">
        <v>278</v>
      </c>
      <c r="BB32" s="212" t="s">
        <v>278</v>
      </c>
      <c r="BC32" s="212" t="s">
        <v>278</v>
      </c>
      <c r="BD32" s="212" t="s">
        <v>278</v>
      </c>
      <c r="BE32" s="153">
        <v>15.2</v>
      </c>
      <c r="BF32" s="153">
        <v>3</v>
      </c>
      <c r="BG32" s="153" t="s">
        <v>279</v>
      </c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 t="s">
        <v>279</v>
      </c>
      <c r="CW32" s="153">
        <v>15.2</v>
      </c>
      <c r="CX32" s="153"/>
      <c r="CY32" s="153"/>
      <c r="CZ32" s="153"/>
      <c r="DA32" s="153"/>
      <c r="DB32" s="153"/>
      <c r="DC32" s="153"/>
      <c r="DD32" s="153">
        <v>20</v>
      </c>
      <c r="DE32" s="212" t="s">
        <v>278</v>
      </c>
      <c r="DF32" s="212" t="s">
        <v>278</v>
      </c>
      <c r="DG32" s="212" t="s">
        <v>278</v>
      </c>
      <c r="DH32" s="212" t="s">
        <v>278</v>
      </c>
      <c r="DI32" s="212" t="s">
        <v>278</v>
      </c>
      <c r="DJ32" s="212" t="s">
        <v>278</v>
      </c>
      <c r="DK32" s="212" t="s">
        <v>278</v>
      </c>
      <c r="DL32" s="212" t="s">
        <v>278</v>
      </c>
      <c r="DM32" s="212" t="s">
        <v>278</v>
      </c>
      <c r="DN32" s="212" t="s">
        <v>278</v>
      </c>
      <c r="DO32" s="212" t="s">
        <v>278</v>
      </c>
      <c r="DP32" s="212" t="s">
        <v>278</v>
      </c>
      <c r="DQ32" s="212" t="s">
        <v>278</v>
      </c>
      <c r="DR32" s="212" t="s">
        <v>278</v>
      </c>
      <c r="DS32" s="212" t="s">
        <v>278</v>
      </c>
      <c r="DT32" s="212" t="s">
        <v>278</v>
      </c>
      <c r="DU32" s="212" t="s">
        <v>278</v>
      </c>
      <c r="DV32" s="225" t="s">
        <v>304</v>
      </c>
      <c r="DW32" s="188" t="s">
        <v>282</v>
      </c>
      <c r="DX32" s="212" t="s">
        <v>283</v>
      </c>
      <c r="DY32" s="226">
        <v>0</v>
      </c>
      <c r="DZ32" s="218" t="s">
        <v>324</v>
      </c>
      <c r="EA32" s="218">
        <v>2.289</v>
      </c>
      <c r="EB32" s="212">
        <v>2510</v>
      </c>
      <c r="EC32" s="212">
        <v>2551</v>
      </c>
      <c r="ED32" s="153">
        <v>0.217</v>
      </c>
      <c r="EE32" s="153">
        <v>0.578</v>
      </c>
      <c r="EF32" s="153">
        <v>0.375</v>
      </c>
      <c r="EG32" s="222" t="s">
        <v>325</v>
      </c>
      <c r="EH32" s="229" t="s">
        <v>326</v>
      </c>
      <c r="EI32" s="153">
        <v>0.7</v>
      </c>
      <c r="EJ32" s="153">
        <v>0.43</v>
      </c>
      <c r="EK32" s="153">
        <v>0.017</v>
      </c>
      <c r="EL32" s="153">
        <v>0.257</v>
      </c>
      <c r="EM32" s="153">
        <v>0.05</v>
      </c>
      <c r="EN32" s="153">
        <v>0.63</v>
      </c>
      <c r="EO32" s="153">
        <v>0.2</v>
      </c>
      <c r="EP32" s="153">
        <v>0.15</v>
      </c>
      <c r="EQ32" s="153">
        <v>0.93</v>
      </c>
      <c r="ER32" s="153">
        <v>0.93</v>
      </c>
      <c r="ES32" s="188" t="s">
        <v>286</v>
      </c>
      <c r="ET32" s="153">
        <v>2.03</v>
      </c>
      <c r="EU32" s="188" t="s">
        <v>286</v>
      </c>
      <c r="EV32" s="153">
        <v>3.5</v>
      </c>
      <c r="EW32" s="153">
        <v>10</v>
      </c>
      <c r="EX32" s="153">
        <v>10</v>
      </c>
      <c r="EY32" s="153">
        <v>157.38</v>
      </c>
      <c r="EZ32" s="153">
        <v>156.24</v>
      </c>
      <c r="FA32" s="212">
        <v>1.5</v>
      </c>
      <c r="FB32" s="212">
        <v>1.5</v>
      </c>
      <c r="FC32" s="220">
        <v>1</v>
      </c>
      <c r="FE32" s="220">
        <v>2</v>
      </c>
      <c r="FF32" s="220">
        <v>1</v>
      </c>
      <c r="FG32" s="220">
        <v>1</v>
      </c>
      <c r="FH32" s="220">
        <v>0</v>
      </c>
      <c r="FI32" s="220">
        <v>0</v>
      </c>
      <c r="FJ32" s="220">
        <v>0</v>
      </c>
      <c r="FK32" s="220">
        <v>0</v>
      </c>
      <c r="FL32" s="220">
        <v>1</v>
      </c>
      <c r="FM32" s="220">
        <v>0</v>
      </c>
      <c r="FN32" s="220">
        <v>1</v>
      </c>
      <c r="FO32" s="220">
        <v>1</v>
      </c>
      <c r="FP32" s="153"/>
      <c r="FQ32" s="153"/>
      <c r="FR32" s="153">
        <v>7</v>
      </c>
      <c r="FS32" s="153">
        <v>1</v>
      </c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</row>
    <row r="33" spans="1:202" ht="21.75">
      <c r="A33" s="152"/>
      <c r="B33" s="202"/>
      <c r="C33" s="204"/>
      <c r="D33" s="204"/>
      <c r="E33" s="204"/>
      <c r="F33" s="204"/>
      <c r="G33" s="205"/>
      <c r="H33" s="206"/>
      <c r="I33" s="204"/>
      <c r="J33" s="212"/>
      <c r="K33" s="223"/>
      <c r="L33" s="154"/>
      <c r="M33" s="208"/>
      <c r="N33" s="153"/>
      <c r="O33" s="224"/>
      <c r="P33" s="224"/>
      <c r="Q33" s="224"/>
      <c r="R33" s="153"/>
      <c r="S33" s="153"/>
      <c r="T33" s="153"/>
      <c r="U33" s="193"/>
      <c r="V33" s="193"/>
      <c r="W33" s="193"/>
      <c r="X33" s="193"/>
      <c r="Y33" s="193"/>
      <c r="Z33" s="19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216" t="s">
        <v>309</v>
      </c>
      <c r="DW33" s="188" t="s">
        <v>282</v>
      </c>
      <c r="DX33" s="212" t="s">
        <v>283</v>
      </c>
      <c r="DY33" s="217">
        <v>0</v>
      </c>
      <c r="DZ33" s="218" t="s">
        <v>327</v>
      </c>
      <c r="EA33" s="221">
        <v>2.3</v>
      </c>
      <c r="EB33" s="153"/>
      <c r="EC33" s="153"/>
      <c r="ED33" s="153">
        <v>0.217</v>
      </c>
      <c r="EE33" s="153">
        <v>0.578</v>
      </c>
      <c r="EF33" s="153">
        <v>0.375</v>
      </c>
      <c r="EG33" s="222" t="s">
        <v>325</v>
      </c>
      <c r="EH33" s="229" t="s">
        <v>326</v>
      </c>
      <c r="EI33" s="153">
        <v>0.7</v>
      </c>
      <c r="EJ33" s="153">
        <v>0.43</v>
      </c>
      <c r="EK33" s="153">
        <v>0.017</v>
      </c>
      <c r="EL33" s="153">
        <v>0.257</v>
      </c>
      <c r="EM33" s="153">
        <v>0.05</v>
      </c>
      <c r="EN33" s="153">
        <v>0.63</v>
      </c>
      <c r="EO33" s="153">
        <v>0.2</v>
      </c>
      <c r="EP33" s="153">
        <v>0.15</v>
      </c>
      <c r="EQ33" s="153">
        <v>0.93</v>
      </c>
      <c r="ER33" s="153">
        <v>0.93</v>
      </c>
      <c r="ES33" s="188" t="s">
        <v>286</v>
      </c>
      <c r="ET33" s="153">
        <v>2.03</v>
      </c>
      <c r="EU33" s="188" t="s">
        <v>286</v>
      </c>
      <c r="EV33" s="153">
        <v>3.5</v>
      </c>
      <c r="EW33" s="153">
        <v>10</v>
      </c>
      <c r="EX33" s="153">
        <v>10</v>
      </c>
      <c r="EY33" s="153">
        <v>157.83</v>
      </c>
      <c r="EZ33" s="215">
        <v>157.1</v>
      </c>
      <c r="FA33" s="212">
        <v>1.5</v>
      </c>
      <c r="FB33" s="212">
        <v>1.5</v>
      </c>
      <c r="FC33" s="220">
        <v>1</v>
      </c>
      <c r="FD33" s="220">
        <v>0</v>
      </c>
      <c r="FE33" s="220">
        <v>0</v>
      </c>
      <c r="FF33" s="220">
        <v>2</v>
      </c>
      <c r="FG33" s="220">
        <v>0</v>
      </c>
      <c r="FH33" s="220">
        <v>0</v>
      </c>
      <c r="FI33" s="220">
        <v>0</v>
      </c>
      <c r="FJ33" s="220">
        <v>0</v>
      </c>
      <c r="FK33" s="220">
        <v>0</v>
      </c>
      <c r="FL33" s="220">
        <v>0</v>
      </c>
      <c r="FM33" s="220">
        <v>0</v>
      </c>
      <c r="FN33" s="220">
        <v>1</v>
      </c>
      <c r="FO33" s="220">
        <v>6</v>
      </c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</row>
    <row r="34" spans="1:202" ht="21.75">
      <c r="A34" s="152"/>
      <c r="B34" s="202" t="s">
        <v>328</v>
      </c>
      <c r="C34" s="204" t="s">
        <v>329</v>
      </c>
      <c r="D34" s="204" t="s">
        <v>330</v>
      </c>
      <c r="E34" s="204" t="s">
        <v>267</v>
      </c>
      <c r="F34" s="204" t="s">
        <v>268</v>
      </c>
      <c r="G34" s="205">
        <v>320000</v>
      </c>
      <c r="H34" s="208">
        <v>1784600</v>
      </c>
      <c r="I34" s="204" t="s">
        <v>269</v>
      </c>
      <c r="J34" s="212" t="s">
        <v>270</v>
      </c>
      <c r="K34" s="230" t="s">
        <v>331</v>
      </c>
      <c r="L34" s="230" t="s">
        <v>331</v>
      </c>
      <c r="M34" s="231" t="s">
        <v>331</v>
      </c>
      <c r="N34" s="153"/>
      <c r="O34" s="224">
        <v>520</v>
      </c>
      <c r="P34" s="224">
        <v>4.5</v>
      </c>
      <c r="Q34" s="224">
        <v>4</v>
      </c>
      <c r="R34" s="212" t="s">
        <v>323</v>
      </c>
      <c r="S34" s="188" t="s">
        <v>332</v>
      </c>
      <c r="T34" s="188" t="s">
        <v>333</v>
      </c>
      <c r="U34" s="193" t="s">
        <v>331</v>
      </c>
      <c r="V34" s="193" t="s">
        <v>331</v>
      </c>
      <c r="W34" s="193">
        <v>163.78</v>
      </c>
      <c r="X34" s="193" t="s">
        <v>331</v>
      </c>
      <c r="Y34" s="193">
        <v>161.78</v>
      </c>
      <c r="Z34" s="230" t="s">
        <v>331</v>
      </c>
      <c r="AA34" s="212">
        <v>2510</v>
      </c>
      <c r="AB34" s="212" t="s">
        <v>274</v>
      </c>
      <c r="AC34" s="153"/>
      <c r="AD34" s="153"/>
      <c r="AE34" s="153"/>
      <c r="AF34" s="153"/>
      <c r="AG34" s="153"/>
      <c r="AH34" s="153"/>
      <c r="AI34" s="212">
        <v>520</v>
      </c>
      <c r="AJ34" s="212">
        <v>4.5</v>
      </c>
      <c r="AK34" s="212">
        <v>4</v>
      </c>
      <c r="AL34" s="188"/>
      <c r="AM34" s="188" t="s">
        <v>334</v>
      </c>
      <c r="AN34" s="188" t="s">
        <v>335</v>
      </c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>
        <v>10</v>
      </c>
      <c r="DE34" s="212" t="s">
        <v>278</v>
      </c>
      <c r="DF34" s="212" t="s">
        <v>278</v>
      </c>
      <c r="DG34" s="212" t="s">
        <v>278</v>
      </c>
      <c r="DH34" s="212" t="s">
        <v>278</v>
      </c>
      <c r="DI34" s="212" t="s">
        <v>278</v>
      </c>
      <c r="DJ34" s="212" t="s">
        <v>278</v>
      </c>
      <c r="DK34" s="212" t="s">
        <v>278</v>
      </c>
      <c r="DL34" s="212" t="s">
        <v>278</v>
      </c>
      <c r="DM34" s="212" t="s">
        <v>278</v>
      </c>
      <c r="DN34" s="212" t="s">
        <v>278</v>
      </c>
      <c r="DO34" s="212" t="s">
        <v>278</v>
      </c>
      <c r="DP34" s="212" t="s">
        <v>278</v>
      </c>
      <c r="DQ34" s="212" t="s">
        <v>278</v>
      </c>
      <c r="DR34" s="212" t="s">
        <v>278</v>
      </c>
      <c r="DS34" s="212" t="s">
        <v>278</v>
      </c>
      <c r="DT34" s="212" t="s">
        <v>278</v>
      </c>
      <c r="DU34" s="212" t="s">
        <v>278</v>
      </c>
      <c r="DV34" s="153"/>
      <c r="DW34" s="153"/>
      <c r="DX34" s="153"/>
      <c r="DY34" s="153"/>
      <c r="DZ34" s="153"/>
      <c r="EA34" s="153"/>
      <c r="EB34" s="212">
        <v>2510</v>
      </c>
      <c r="EC34" s="212" t="s">
        <v>274</v>
      </c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</row>
    <row r="35" spans="1:202" ht="21.75">
      <c r="A35" s="152"/>
      <c r="B35" s="202" t="s">
        <v>336</v>
      </c>
      <c r="C35" s="204" t="s">
        <v>274</v>
      </c>
      <c r="D35" s="204" t="s">
        <v>337</v>
      </c>
      <c r="E35" s="204" t="s">
        <v>267</v>
      </c>
      <c r="F35" s="204" t="s">
        <v>268</v>
      </c>
      <c r="G35" s="205">
        <v>320700</v>
      </c>
      <c r="H35" s="208">
        <v>1790200</v>
      </c>
      <c r="I35" s="204" t="s">
        <v>269</v>
      </c>
      <c r="J35" s="212" t="s">
        <v>270</v>
      </c>
      <c r="K35" s="223">
        <v>3000</v>
      </c>
      <c r="L35" s="154"/>
      <c r="M35" s="208">
        <v>2495</v>
      </c>
      <c r="N35" s="153"/>
      <c r="O35" s="153"/>
      <c r="P35" s="153"/>
      <c r="Q35" s="153"/>
      <c r="R35" s="153"/>
      <c r="S35" s="153"/>
      <c r="T35" s="153"/>
      <c r="U35" s="193">
        <v>140.04</v>
      </c>
      <c r="V35" s="193">
        <v>0.1</v>
      </c>
      <c r="W35" s="193">
        <v>143.24</v>
      </c>
      <c r="X35" s="193">
        <v>0.675</v>
      </c>
      <c r="Y35" s="193">
        <v>141.24</v>
      </c>
      <c r="Z35" s="193">
        <v>0.5</v>
      </c>
      <c r="AA35" s="212" t="s">
        <v>274</v>
      </c>
      <c r="AB35" s="212" t="s">
        <v>274</v>
      </c>
      <c r="AC35" s="153"/>
      <c r="AD35" s="153"/>
      <c r="AE35" s="153"/>
      <c r="AF35" s="153"/>
      <c r="AG35" s="153"/>
      <c r="AH35" s="153"/>
      <c r="AI35" s="212"/>
      <c r="AJ35" s="212"/>
      <c r="AK35" s="212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>
        <v>6</v>
      </c>
      <c r="BI35" s="153" t="s">
        <v>280</v>
      </c>
      <c r="BJ35" s="153">
        <v>4.108</v>
      </c>
      <c r="BK35" s="153">
        <v>1.25</v>
      </c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>
        <v>82</v>
      </c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212" t="s">
        <v>274</v>
      </c>
      <c r="EC35" s="212" t="s">
        <v>274</v>
      </c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</row>
    <row r="36" spans="1:202" ht="21.75">
      <c r="A36" s="152"/>
      <c r="B36" s="202" t="s">
        <v>338</v>
      </c>
      <c r="C36" s="204" t="s">
        <v>339</v>
      </c>
      <c r="D36" s="204" t="s">
        <v>340</v>
      </c>
      <c r="E36" s="204" t="s">
        <v>267</v>
      </c>
      <c r="F36" s="204" t="s">
        <v>268</v>
      </c>
      <c r="G36" s="205">
        <v>319200</v>
      </c>
      <c r="H36" s="208">
        <v>1793300</v>
      </c>
      <c r="I36" s="204" t="s">
        <v>269</v>
      </c>
      <c r="J36" s="212" t="s">
        <v>270</v>
      </c>
      <c r="K36" s="223"/>
      <c r="L36" s="154"/>
      <c r="M36" s="208">
        <v>2529</v>
      </c>
      <c r="N36" s="153"/>
      <c r="O36" s="153"/>
      <c r="P36" s="153"/>
      <c r="Q36" s="153"/>
      <c r="R36" s="153"/>
      <c r="S36" s="153"/>
      <c r="T36" s="153"/>
      <c r="U36" s="193">
        <v>140.04</v>
      </c>
      <c r="V36" s="193">
        <v>0.1</v>
      </c>
      <c r="W36" s="193">
        <v>143.24</v>
      </c>
      <c r="X36" s="193">
        <v>0.675</v>
      </c>
      <c r="Y36" s="193">
        <v>141.24</v>
      </c>
      <c r="Z36" s="193">
        <v>0.5</v>
      </c>
      <c r="AA36" s="212" t="s">
        <v>274</v>
      </c>
      <c r="AB36" s="212" t="s">
        <v>274</v>
      </c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>
        <v>8</v>
      </c>
      <c r="BI36" s="153" t="s">
        <v>280</v>
      </c>
      <c r="BJ36" s="153">
        <v>2.1</v>
      </c>
      <c r="BK36" s="153">
        <v>2.1</v>
      </c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>
        <v>92</v>
      </c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212" t="s">
        <v>274</v>
      </c>
      <c r="EC36" s="212" t="s">
        <v>274</v>
      </c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</row>
    <row r="37" spans="1:202" ht="21.75">
      <c r="A37" s="152"/>
      <c r="B37" s="232" t="s">
        <v>341</v>
      </c>
      <c r="C37" s="233" t="s">
        <v>274</v>
      </c>
      <c r="D37" s="233" t="s">
        <v>337</v>
      </c>
      <c r="E37" s="233" t="s">
        <v>267</v>
      </c>
      <c r="F37" s="204" t="s">
        <v>268</v>
      </c>
      <c r="G37" s="205">
        <v>320700</v>
      </c>
      <c r="H37" s="208">
        <v>1790200</v>
      </c>
      <c r="I37" s="204" t="s">
        <v>269</v>
      </c>
      <c r="J37" s="212" t="s">
        <v>270</v>
      </c>
      <c r="K37" s="234">
        <v>37000</v>
      </c>
      <c r="L37" s="234">
        <v>37000</v>
      </c>
      <c r="M37" s="208">
        <v>2523</v>
      </c>
      <c r="N37" s="153"/>
      <c r="O37" s="235">
        <v>27000</v>
      </c>
      <c r="P37" s="215">
        <v>2.5</v>
      </c>
      <c r="Q37" s="215">
        <v>6</v>
      </c>
      <c r="R37" s="212" t="s">
        <v>271</v>
      </c>
      <c r="S37" s="236" t="s">
        <v>342</v>
      </c>
      <c r="T37" s="236" t="s">
        <v>342</v>
      </c>
      <c r="U37" s="193" t="s">
        <v>274</v>
      </c>
      <c r="V37" s="193" t="s">
        <v>274</v>
      </c>
      <c r="W37" s="193" t="s">
        <v>274</v>
      </c>
      <c r="X37" s="193" t="s">
        <v>274</v>
      </c>
      <c r="Y37" s="193" t="s">
        <v>274</v>
      </c>
      <c r="Z37" s="230" t="s">
        <v>274</v>
      </c>
      <c r="AA37" s="212" t="s">
        <v>274</v>
      </c>
      <c r="AB37" s="212" t="s">
        <v>274</v>
      </c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>
        <v>9</v>
      </c>
      <c r="BI37" s="153" t="s">
        <v>280</v>
      </c>
      <c r="BJ37" s="153">
        <v>4</v>
      </c>
      <c r="BK37" s="153">
        <v>3</v>
      </c>
      <c r="BL37" s="153"/>
      <c r="BM37" s="153"/>
      <c r="BN37" s="153">
        <v>4</v>
      </c>
      <c r="BO37" s="153" t="s">
        <v>343</v>
      </c>
      <c r="BP37" s="153">
        <v>1</v>
      </c>
      <c r="BQ37" s="153">
        <v>3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212" t="s">
        <v>274</v>
      </c>
      <c r="EC37" s="212" t="s">
        <v>274</v>
      </c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 t="s">
        <v>344</v>
      </c>
      <c r="GE37" s="155" t="s">
        <v>345</v>
      </c>
      <c r="GF37" s="153" t="s">
        <v>346</v>
      </c>
      <c r="GG37" s="153">
        <v>27</v>
      </c>
      <c r="GH37" s="212" t="s">
        <v>271</v>
      </c>
      <c r="GI37" s="153">
        <v>6</v>
      </c>
      <c r="GJ37" s="153">
        <v>2.5</v>
      </c>
      <c r="GK37" s="237" t="s">
        <v>342</v>
      </c>
      <c r="GL37" s="237" t="s">
        <v>342</v>
      </c>
      <c r="GM37" s="153">
        <v>17</v>
      </c>
      <c r="GN37" s="153">
        <v>1</v>
      </c>
      <c r="GO37" s="153">
        <v>16</v>
      </c>
      <c r="GP37" s="153">
        <v>3</v>
      </c>
      <c r="GQ37" s="153">
        <v>4</v>
      </c>
      <c r="GR37" s="153">
        <v>3</v>
      </c>
      <c r="GS37" s="153">
        <v>6</v>
      </c>
      <c r="GT37" s="153">
        <v>20</v>
      </c>
    </row>
    <row r="38" spans="1:202" ht="21.75">
      <c r="A38" s="152"/>
      <c r="B38" s="232" t="s">
        <v>347</v>
      </c>
      <c r="C38" s="233" t="s">
        <v>348</v>
      </c>
      <c r="D38" s="233" t="s">
        <v>340</v>
      </c>
      <c r="E38" s="233" t="s">
        <v>267</v>
      </c>
      <c r="F38" s="204" t="s">
        <v>268</v>
      </c>
      <c r="G38" s="205">
        <v>319200</v>
      </c>
      <c r="H38" s="208">
        <v>1793300</v>
      </c>
      <c r="I38" s="204" t="s">
        <v>269</v>
      </c>
      <c r="J38" s="212" t="s">
        <v>270</v>
      </c>
      <c r="K38" s="234" t="s">
        <v>274</v>
      </c>
      <c r="L38" s="154" t="s">
        <v>274</v>
      </c>
      <c r="M38" s="208">
        <v>2540</v>
      </c>
      <c r="N38" s="153"/>
      <c r="O38" s="235">
        <v>11447</v>
      </c>
      <c r="P38" s="215">
        <v>3</v>
      </c>
      <c r="Q38" s="215">
        <v>6</v>
      </c>
      <c r="R38" s="212" t="s">
        <v>271</v>
      </c>
      <c r="S38" s="236" t="s">
        <v>342</v>
      </c>
      <c r="T38" s="236" t="s">
        <v>342</v>
      </c>
      <c r="U38" s="193"/>
      <c r="V38" s="193"/>
      <c r="W38" s="193"/>
      <c r="X38" s="193"/>
      <c r="Y38" s="193"/>
      <c r="Z38" s="230"/>
      <c r="AA38" s="212"/>
      <c r="AB38" s="212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>
        <v>4</v>
      </c>
      <c r="BI38" s="153" t="s">
        <v>280</v>
      </c>
      <c r="BJ38" s="153">
        <v>4</v>
      </c>
      <c r="BK38" s="153">
        <v>4</v>
      </c>
      <c r="BL38" s="153"/>
      <c r="BM38" s="153"/>
      <c r="BN38" s="153">
        <v>4</v>
      </c>
      <c r="BO38" s="153" t="s">
        <v>343</v>
      </c>
      <c r="BP38" s="153">
        <v>1</v>
      </c>
      <c r="BQ38" s="153">
        <v>3</v>
      </c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212"/>
      <c r="EC38" s="212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 t="s">
        <v>344</v>
      </c>
      <c r="GE38" s="155" t="s">
        <v>345</v>
      </c>
      <c r="GF38" s="153" t="s">
        <v>349</v>
      </c>
      <c r="GG38" s="153">
        <v>11.447</v>
      </c>
      <c r="GH38" s="212" t="s">
        <v>271</v>
      </c>
      <c r="GI38" s="153">
        <v>6</v>
      </c>
      <c r="GJ38" s="153">
        <v>3</v>
      </c>
      <c r="GK38" s="237" t="s">
        <v>342</v>
      </c>
      <c r="GL38" s="237" t="s">
        <v>342</v>
      </c>
      <c r="GM38" s="238" t="s">
        <v>274</v>
      </c>
      <c r="GN38" s="238" t="s">
        <v>274</v>
      </c>
      <c r="GO38" s="153"/>
      <c r="GP38" s="153">
        <v>4</v>
      </c>
      <c r="GQ38" s="153">
        <v>4</v>
      </c>
      <c r="GR38" s="153">
        <v>4</v>
      </c>
      <c r="GS38" s="153">
        <v>6</v>
      </c>
      <c r="GT38" s="153">
        <v>20</v>
      </c>
    </row>
    <row r="39" spans="1:202" ht="21.75">
      <c r="A39" s="152"/>
      <c r="B39" s="239" t="s">
        <v>350</v>
      </c>
      <c r="C39" s="233" t="s">
        <v>351</v>
      </c>
      <c r="D39" s="233" t="s">
        <v>315</v>
      </c>
      <c r="E39" s="233" t="s">
        <v>267</v>
      </c>
      <c r="F39" s="204" t="s">
        <v>268</v>
      </c>
      <c r="G39" s="205">
        <v>325300</v>
      </c>
      <c r="H39" s="208">
        <v>1789800</v>
      </c>
      <c r="I39" s="204" t="s">
        <v>269</v>
      </c>
      <c r="J39" s="212" t="s">
        <v>270</v>
      </c>
      <c r="K39" s="223">
        <v>4000</v>
      </c>
      <c r="L39" s="154"/>
      <c r="M39" s="208">
        <v>2521</v>
      </c>
      <c r="N39" s="153"/>
      <c r="O39" s="153"/>
      <c r="P39" s="153"/>
      <c r="Q39" s="153"/>
      <c r="R39" s="153"/>
      <c r="S39" s="153"/>
      <c r="T39" s="153"/>
      <c r="U39" s="193">
        <v>135.8</v>
      </c>
      <c r="V39" s="193">
        <v>0.1</v>
      </c>
      <c r="W39" s="193">
        <v>138.9</v>
      </c>
      <c r="X39" s="193">
        <v>0.675</v>
      </c>
      <c r="Y39" s="193">
        <v>138.3</v>
      </c>
      <c r="Z39" s="193">
        <v>0.5</v>
      </c>
      <c r="AA39" s="212" t="s">
        <v>274</v>
      </c>
      <c r="AB39" s="212" t="s">
        <v>274</v>
      </c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>
        <v>60</v>
      </c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212" t="s">
        <v>274</v>
      </c>
      <c r="EC39" s="212" t="s">
        <v>274</v>
      </c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</row>
    <row r="40" spans="1:202" ht="21.75">
      <c r="A40" s="152"/>
      <c r="B40" s="202" t="s">
        <v>352</v>
      </c>
      <c r="C40" s="204" t="s">
        <v>353</v>
      </c>
      <c r="D40" s="204" t="s">
        <v>353</v>
      </c>
      <c r="E40" s="204" t="s">
        <v>267</v>
      </c>
      <c r="F40" s="204" t="s">
        <v>268</v>
      </c>
      <c r="G40" s="205">
        <v>334800</v>
      </c>
      <c r="H40" s="208">
        <v>1789500</v>
      </c>
      <c r="I40" s="204" t="s">
        <v>269</v>
      </c>
      <c r="J40" s="212" t="s">
        <v>270</v>
      </c>
      <c r="K40" s="223">
        <v>28000</v>
      </c>
      <c r="L40" s="154"/>
      <c r="M40" s="208">
        <v>2495</v>
      </c>
      <c r="N40" s="153"/>
      <c r="O40" s="224">
        <v>1160</v>
      </c>
      <c r="P40" s="224">
        <v>11</v>
      </c>
      <c r="Q40" s="224">
        <v>6</v>
      </c>
      <c r="R40" s="212" t="s">
        <v>323</v>
      </c>
      <c r="S40" s="153"/>
      <c r="T40" s="153"/>
      <c r="U40" s="193">
        <v>133.68</v>
      </c>
      <c r="V40" s="193">
        <v>0.5</v>
      </c>
      <c r="W40" s="193">
        <v>139.68</v>
      </c>
      <c r="X40" s="193">
        <v>4</v>
      </c>
      <c r="Y40" s="193">
        <v>137.68</v>
      </c>
      <c r="Z40" s="193">
        <v>1.5</v>
      </c>
      <c r="AA40" s="212" t="s">
        <v>274</v>
      </c>
      <c r="AB40" s="212" t="s">
        <v>274</v>
      </c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>
        <v>3</v>
      </c>
      <c r="BI40" s="153" t="s">
        <v>280</v>
      </c>
      <c r="BJ40" s="153">
        <v>4</v>
      </c>
      <c r="BK40" s="153">
        <v>3</v>
      </c>
      <c r="BL40" s="153"/>
      <c r="BM40" s="153"/>
      <c r="BN40" s="153">
        <v>4</v>
      </c>
      <c r="BO40" s="153" t="s">
        <v>343</v>
      </c>
      <c r="BP40" s="153">
        <v>3</v>
      </c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>
        <v>103</v>
      </c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212" t="s">
        <v>274</v>
      </c>
      <c r="EC40" s="212" t="s">
        <v>274</v>
      </c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</row>
    <row r="41" spans="1:202" ht="21.75">
      <c r="A41" s="152"/>
      <c r="B41" s="240" t="s">
        <v>354</v>
      </c>
      <c r="C41" s="233" t="s">
        <v>266</v>
      </c>
      <c r="D41" s="233" t="s">
        <v>266</v>
      </c>
      <c r="E41" s="233" t="s">
        <v>267</v>
      </c>
      <c r="F41" s="204" t="s">
        <v>268</v>
      </c>
      <c r="G41" s="205">
        <v>31500</v>
      </c>
      <c r="H41" s="208">
        <v>1789900</v>
      </c>
      <c r="I41" s="204" t="s">
        <v>269</v>
      </c>
      <c r="J41" s="212" t="s">
        <v>270</v>
      </c>
      <c r="K41" s="234" t="s">
        <v>274</v>
      </c>
      <c r="L41" s="154"/>
      <c r="M41" s="208">
        <v>2546</v>
      </c>
      <c r="N41" s="153"/>
      <c r="O41" s="153"/>
      <c r="P41" s="153"/>
      <c r="Q41" s="153"/>
      <c r="R41" s="153"/>
      <c r="S41" s="153"/>
      <c r="T41" s="153"/>
      <c r="U41" s="193">
        <v>139.5</v>
      </c>
      <c r="V41" s="193">
        <v>0.1</v>
      </c>
      <c r="W41" s="193">
        <v>145</v>
      </c>
      <c r="X41" s="193">
        <v>0.675</v>
      </c>
      <c r="Y41" s="193">
        <v>144</v>
      </c>
      <c r="Z41" s="193">
        <v>0.5</v>
      </c>
      <c r="AA41" s="212" t="s">
        <v>274</v>
      </c>
      <c r="AB41" s="212" t="s">
        <v>274</v>
      </c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212" t="s">
        <v>274</v>
      </c>
      <c r="EC41" s="212" t="s">
        <v>274</v>
      </c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>
        <v>6</v>
      </c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</row>
    <row r="42" spans="1:202" ht="21.75">
      <c r="A42" s="152"/>
      <c r="B42" s="202" t="s">
        <v>355</v>
      </c>
      <c r="C42" s="204" t="s">
        <v>265</v>
      </c>
      <c r="D42" s="204" t="s">
        <v>266</v>
      </c>
      <c r="E42" s="204" t="s">
        <v>267</v>
      </c>
      <c r="F42" s="204" t="s">
        <v>268</v>
      </c>
      <c r="G42" s="205">
        <v>315600</v>
      </c>
      <c r="H42" s="208">
        <v>1789900</v>
      </c>
      <c r="I42" s="204" t="s">
        <v>269</v>
      </c>
      <c r="J42" s="212" t="s">
        <v>270</v>
      </c>
      <c r="K42" s="234"/>
      <c r="L42" s="154"/>
      <c r="M42" s="208">
        <v>2547</v>
      </c>
      <c r="N42" s="153"/>
      <c r="O42" s="153"/>
      <c r="P42" s="153"/>
      <c r="Q42" s="153"/>
      <c r="R42" s="153"/>
      <c r="S42" s="153"/>
      <c r="T42" s="153"/>
      <c r="U42" s="193">
        <v>139</v>
      </c>
      <c r="V42" s="193" t="s">
        <v>274</v>
      </c>
      <c r="W42" s="193">
        <v>145</v>
      </c>
      <c r="X42" s="193" t="s">
        <v>274</v>
      </c>
      <c r="Y42" s="193">
        <v>143.55</v>
      </c>
      <c r="Z42" s="230" t="s">
        <v>274</v>
      </c>
      <c r="AA42" s="212" t="s">
        <v>274</v>
      </c>
      <c r="AB42" s="212" t="s">
        <v>274</v>
      </c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>
        <v>6</v>
      </c>
      <c r="BI42" s="153" t="s">
        <v>280</v>
      </c>
      <c r="BJ42" s="153">
        <v>4</v>
      </c>
      <c r="BK42" s="153">
        <v>4</v>
      </c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>
        <v>12</v>
      </c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212" t="s">
        <v>274</v>
      </c>
      <c r="EC42" s="212" t="s">
        <v>274</v>
      </c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</row>
    <row r="43" spans="1:202" ht="21.75">
      <c r="A43" s="152"/>
      <c r="B43" s="202" t="s">
        <v>356</v>
      </c>
      <c r="C43" s="204" t="s">
        <v>357</v>
      </c>
      <c r="D43" s="204" t="s">
        <v>357</v>
      </c>
      <c r="E43" s="204" t="s">
        <v>267</v>
      </c>
      <c r="F43" s="204" t="s">
        <v>268</v>
      </c>
      <c r="G43" s="205">
        <v>313900</v>
      </c>
      <c r="H43" s="208">
        <v>1792300</v>
      </c>
      <c r="I43" s="204" t="s">
        <v>269</v>
      </c>
      <c r="J43" s="212" t="s">
        <v>270</v>
      </c>
      <c r="K43" s="223">
        <v>2000</v>
      </c>
      <c r="L43" s="154"/>
      <c r="M43" s="208">
        <v>2546</v>
      </c>
      <c r="N43" s="153"/>
      <c r="O43" s="153"/>
      <c r="P43" s="153"/>
      <c r="Q43" s="153"/>
      <c r="R43" s="153"/>
      <c r="S43" s="153"/>
      <c r="T43" s="153"/>
      <c r="U43" s="193">
        <v>139</v>
      </c>
      <c r="V43" s="193" t="s">
        <v>274</v>
      </c>
      <c r="W43" s="193">
        <v>145</v>
      </c>
      <c r="X43" s="193" t="s">
        <v>274</v>
      </c>
      <c r="Y43" s="193">
        <v>143.515</v>
      </c>
      <c r="Z43" s="230" t="s">
        <v>274</v>
      </c>
      <c r="AA43" s="212" t="s">
        <v>274</v>
      </c>
      <c r="AB43" s="212" t="s">
        <v>274</v>
      </c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>
        <v>6</v>
      </c>
      <c r="BI43" s="153" t="s">
        <v>280</v>
      </c>
      <c r="BJ43" s="153">
        <v>4</v>
      </c>
      <c r="BK43" s="153">
        <v>4</v>
      </c>
      <c r="BL43" s="153"/>
      <c r="BM43" s="153"/>
      <c r="BN43" s="153">
        <v>4</v>
      </c>
      <c r="BO43" s="153" t="s">
        <v>343</v>
      </c>
      <c r="BP43" s="153">
        <v>3</v>
      </c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>
        <v>276</v>
      </c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212" t="s">
        <v>274</v>
      </c>
      <c r="EC43" s="212" t="s">
        <v>274</v>
      </c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</row>
    <row r="44" spans="1:202" ht="21.75">
      <c r="A44" s="152"/>
      <c r="B44" s="241" t="s">
        <v>358</v>
      </c>
      <c r="C44" s="242" t="s">
        <v>359</v>
      </c>
      <c r="D44" s="242" t="s">
        <v>360</v>
      </c>
      <c r="E44" s="242" t="s">
        <v>361</v>
      </c>
      <c r="F44" s="204" t="s">
        <v>268</v>
      </c>
      <c r="G44" s="243">
        <v>326500</v>
      </c>
      <c r="H44" s="244">
        <v>1750200</v>
      </c>
      <c r="I44" s="204" t="s">
        <v>362</v>
      </c>
      <c r="J44" s="212" t="s">
        <v>270</v>
      </c>
      <c r="K44" s="245">
        <v>2000</v>
      </c>
      <c r="L44" s="154">
        <v>1100</v>
      </c>
      <c r="M44" s="244">
        <v>2496</v>
      </c>
      <c r="N44" s="153"/>
      <c r="O44" s="224">
        <v>1900</v>
      </c>
      <c r="P44" s="224">
        <v>5</v>
      </c>
      <c r="Q44" s="224">
        <v>4</v>
      </c>
      <c r="R44" s="212" t="s">
        <v>271</v>
      </c>
      <c r="S44" s="188" t="s">
        <v>332</v>
      </c>
      <c r="T44" s="188" t="s">
        <v>273</v>
      </c>
      <c r="U44" s="246">
        <v>137.5</v>
      </c>
      <c r="V44" s="246">
        <v>1</v>
      </c>
      <c r="W44" s="246">
        <v>140.5</v>
      </c>
      <c r="X44" s="246">
        <v>4.2</v>
      </c>
      <c r="Y44" s="246">
        <v>140</v>
      </c>
      <c r="Z44" s="246">
        <v>3.026</v>
      </c>
      <c r="AA44" s="212" t="s">
        <v>274</v>
      </c>
      <c r="AB44" s="212">
        <v>2551</v>
      </c>
      <c r="AC44" s="153" t="s">
        <v>363</v>
      </c>
      <c r="AD44" s="153">
        <v>0.5</v>
      </c>
      <c r="AE44" s="153"/>
      <c r="AF44" s="153"/>
      <c r="AG44" s="153"/>
      <c r="AH44" s="153"/>
      <c r="AI44" s="153" t="s">
        <v>364</v>
      </c>
      <c r="AJ44" s="224">
        <v>5</v>
      </c>
      <c r="AK44" s="224">
        <v>4</v>
      </c>
      <c r="AL44" s="153"/>
      <c r="AM44" s="188" t="s">
        <v>332</v>
      </c>
      <c r="AN44" s="188" t="s">
        <v>273</v>
      </c>
      <c r="AO44" s="153"/>
      <c r="AP44" s="153"/>
      <c r="AQ44" s="153"/>
      <c r="AR44" s="153"/>
      <c r="AS44" s="153"/>
      <c r="AT44" s="153"/>
      <c r="AU44" s="212" t="s">
        <v>278</v>
      </c>
      <c r="AV44" s="212" t="s">
        <v>278</v>
      </c>
      <c r="AW44" s="212" t="s">
        <v>278</v>
      </c>
      <c r="AX44" s="212" t="s">
        <v>278</v>
      </c>
      <c r="AY44" s="212" t="s">
        <v>278</v>
      </c>
      <c r="AZ44" s="212" t="s">
        <v>278</v>
      </c>
      <c r="BA44" s="212" t="s">
        <v>278</v>
      </c>
      <c r="BB44" s="212" t="s">
        <v>278</v>
      </c>
      <c r="BC44" s="212" t="s">
        <v>278</v>
      </c>
      <c r="BD44" s="212" t="s">
        <v>278</v>
      </c>
      <c r="BE44" s="212" t="s">
        <v>278</v>
      </c>
      <c r="BF44" s="212" t="s">
        <v>278</v>
      </c>
      <c r="BG44" s="212" t="s">
        <v>278</v>
      </c>
      <c r="BH44" s="212" t="s">
        <v>278</v>
      </c>
      <c r="BI44" s="212" t="s">
        <v>278</v>
      </c>
      <c r="BJ44" s="212" t="s">
        <v>278</v>
      </c>
      <c r="BK44" s="212" t="s">
        <v>278</v>
      </c>
      <c r="BL44" s="212" t="s">
        <v>278</v>
      </c>
      <c r="BM44" s="212" t="s">
        <v>278</v>
      </c>
      <c r="BN44" s="212" t="s">
        <v>278</v>
      </c>
      <c r="BO44" s="212" t="s">
        <v>278</v>
      </c>
      <c r="BP44" s="212" t="s">
        <v>278</v>
      </c>
      <c r="BQ44" s="212" t="s">
        <v>278</v>
      </c>
      <c r="BR44" s="153">
        <v>1900</v>
      </c>
      <c r="BS44" s="153">
        <v>5</v>
      </c>
      <c r="BT44" s="153">
        <v>5</v>
      </c>
      <c r="BU44" s="153" t="s">
        <v>365</v>
      </c>
      <c r="BV44" s="188" t="s">
        <v>276</v>
      </c>
      <c r="BW44" s="188" t="s">
        <v>277</v>
      </c>
      <c r="BX44" s="212" t="s">
        <v>278</v>
      </c>
      <c r="BY44" s="212" t="s">
        <v>278</v>
      </c>
      <c r="BZ44" s="212" t="s">
        <v>278</v>
      </c>
      <c r="CA44" s="212" t="s">
        <v>278</v>
      </c>
      <c r="CB44" s="212" t="s">
        <v>278</v>
      </c>
      <c r="CC44" s="212" t="s">
        <v>278</v>
      </c>
      <c r="CD44" s="212">
        <v>1</v>
      </c>
      <c r="CE44" s="212" t="s">
        <v>140</v>
      </c>
      <c r="CF44" s="212">
        <v>1</v>
      </c>
      <c r="CG44" s="212" t="s">
        <v>278</v>
      </c>
      <c r="CH44" s="212" t="s">
        <v>278</v>
      </c>
      <c r="CI44" s="212">
        <v>1</v>
      </c>
      <c r="CJ44" s="212">
        <v>0.6</v>
      </c>
      <c r="CK44" s="212" t="s">
        <v>278</v>
      </c>
      <c r="CL44" s="212" t="s">
        <v>278</v>
      </c>
      <c r="CM44" s="212" t="s">
        <v>278</v>
      </c>
      <c r="CN44" s="212" t="s">
        <v>278</v>
      </c>
      <c r="CO44" s="212" t="s">
        <v>278</v>
      </c>
      <c r="CP44" s="212" t="s">
        <v>278</v>
      </c>
      <c r="CQ44" s="212" t="s">
        <v>278</v>
      </c>
      <c r="CR44" s="212" t="s">
        <v>278</v>
      </c>
      <c r="CS44" s="212" t="s">
        <v>278</v>
      </c>
      <c r="CT44" s="212" t="s">
        <v>278</v>
      </c>
      <c r="CU44" s="212" t="s">
        <v>278</v>
      </c>
      <c r="CV44" s="153" t="s">
        <v>366</v>
      </c>
      <c r="CW44" s="153">
        <v>38</v>
      </c>
      <c r="CX44" s="212" t="s">
        <v>278</v>
      </c>
      <c r="CY44" s="212" t="s">
        <v>278</v>
      </c>
      <c r="CZ44" s="212" t="s">
        <v>278</v>
      </c>
      <c r="DA44" s="212" t="s">
        <v>278</v>
      </c>
      <c r="DB44" s="212" t="s">
        <v>278</v>
      </c>
      <c r="DC44" s="212" t="s">
        <v>278</v>
      </c>
      <c r="DD44" s="153">
        <v>73</v>
      </c>
      <c r="DE44" s="212" t="s">
        <v>278</v>
      </c>
      <c r="DF44" s="212" t="s">
        <v>278</v>
      </c>
      <c r="DG44" s="212" t="s">
        <v>278</v>
      </c>
      <c r="DH44" s="212" t="s">
        <v>278</v>
      </c>
      <c r="DI44" s="212" t="s">
        <v>278</v>
      </c>
      <c r="DJ44" s="212" t="s">
        <v>278</v>
      </c>
      <c r="DK44" s="212" t="s">
        <v>278</v>
      </c>
      <c r="DL44" s="212" t="s">
        <v>278</v>
      </c>
      <c r="DM44" s="212" t="s">
        <v>278</v>
      </c>
      <c r="DN44" s="212" t="s">
        <v>278</v>
      </c>
      <c r="DO44" s="212" t="s">
        <v>278</v>
      </c>
      <c r="DP44" s="212" t="s">
        <v>278</v>
      </c>
      <c r="DQ44" s="212" t="s">
        <v>278</v>
      </c>
      <c r="DR44" s="212" t="s">
        <v>278</v>
      </c>
      <c r="DS44" s="212" t="s">
        <v>278</v>
      </c>
      <c r="DT44" s="212" t="s">
        <v>278</v>
      </c>
      <c r="DU44" s="212" t="s">
        <v>278</v>
      </c>
      <c r="DV44" s="247" t="s">
        <v>304</v>
      </c>
      <c r="DW44" s="212" t="s">
        <v>282</v>
      </c>
      <c r="DX44" s="212" t="s">
        <v>283</v>
      </c>
      <c r="DY44" s="217">
        <v>0</v>
      </c>
      <c r="DZ44" s="217">
        <v>1.36</v>
      </c>
      <c r="EA44" s="221">
        <v>1.36</v>
      </c>
      <c r="EB44" s="212">
        <v>2540</v>
      </c>
      <c r="EC44" s="212">
        <v>2551</v>
      </c>
      <c r="ED44" s="153">
        <v>0.412</v>
      </c>
      <c r="EE44" s="153">
        <v>1.207</v>
      </c>
      <c r="EF44" s="153">
        <v>0.341</v>
      </c>
      <c r="EG44" s="248" t="s">
        <v>367</v>
      </c>
      <c r="EH44" s="238" t="s">
        <v>368</v>
      </c>
      <c r="EI44" s="153">
        <v>0.9</v>
      </c>
      <c r="EJ44" s="153">
        <v>0.646</v>
      </c>
      <c r="EK44" s="153">
        <v>0.017</v>
      </c>
      <c r="EL44" s="153">
        <f>EE44/((1.802*EJ44*2)+EI44)</f>
        <v>0.37389442485310626</v>
      </c>
      <c r="EM44" s="153">
        <v>0.06</v>
      </c>
      <c r="EN44" s="153">
        <v>1.1</v>
      </c>
      <c r="EO44" s="153">
        <v>0.25</v>
      </c>
      <c r="EP44" s="153">
        <v>0.15</v>
      </c>
      <c r="EQ44" s="153">
        <v>0.2</v>
      </c>
      <c r="ER44" s="153">
        <v>0.2</v>
      </c>
      <c r="ES44" s="212" t="s">
        <v>286</v>
      </c>
      <c r="ET44" s="153">
        <v>4.5</v>
      </c>
      <c r="EU44" s="212" t="s">
        <v>286</v>
      </c>
      <c r="EV44" s="153">
        <v>1</v>
      </c>
      <c r="EW44" s="153">
        <v>10</v>
      </c>
      <c r="EX44" s="153">
        <v>10</v>
      </c>
      <c r="EY44" s="215">
        <v>139.5</v>
      </c>
      <c r="EZ44" s="215">
        <v>139.3</v>
      </c>
      <c r="FA44" s="212">
        <v>2</v>
      </c>
      <c r="FB44" s="212">
        <v>2</v>
      </c>
      <c r="FC44" s="220">
        <v>1</v>
      </c>
      <c r="FD44" s="220">
        <v>0</v>
      </c>
      <c r="FE44" s="220">
        <v>1</v>
      </c>
      <c r="FF44" s="220">
        <v>0</v>
      </c>
      <c r="FG44" s="220">
        <v>0</v>
      </c>
      <c r="FH44" s="220">
        <v>0</v>
      </c>
      <c r="FI44" s="220">
        <v>0</v>
      </c>
      <c r="FJ44" s="220">
        <v>0</v>
      </c>
      <c r="FK44" s="220">
        <v>2</v>
      </c>
      <c r="FL44" s="220">
        <v>0</v>
      </c>
      <c r="FM44" s="220">
        <v>0</v>
      </c>
      <c r="FN44" s="220">
        <v>0</v>
      </c>
      <c r="FO44" s="220" t="s">
        <v>274</v>
      </c>
      <c r="FP44" s="153"/>
      <c r="FQ44" s="153"/>
      <c r="FR44" s="153">
        <v>9</v>
      </c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</row>
    <row r="45" spans="1:202" ht="21.75">
      <c r="A45" s="152"/>
      <c r="B45" s="241"/>
      <c r="C45" s="242"/>
      <c r="D45" s="242"/>
      <c r="E45" s="242"/>
      <c r="F45" s="204"/>
      <c r="G45" s="243"/>
      <c r="H45" s="244"/>
      <c r="I45" s="204"/>
      <c r="J45" s="212"/>
      <c r="K45" s="245"/>
      <c r="L45" s="154"/>
      <c r="M45" s="244"/>
      <c r="N45" s="153"/>
      <c r="O45" s="224"/>
      <c r="P45" s="224"/>
      <c r="Q45" s="224"/>
      <c r="R45" s="153"/>
      <c r="S45" s="188"/>
      <c r="T45" s="188"/>
      <c r="U45" s="246"/>
      <c r="V45" s="246"/>
      <c r="W45" s="246"/>
      <c r="X45" s="246"/>
      <c r="Y45" s="246"/>
      <c r="Z45" s="246"/>
      <c r="AA45" s="153"/>
      <c r="AB45" s="212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88"/>
      <c r="AN45" s="188"/>
      <c r="AO45" s="153"/>
      <c r="AP45" s="153"/>
      <c r="AQ45" s="153"/>
      <c r="AR45" s="153"/>
      <c r="AS45" s="153"/>
      <c r="AT45" s="153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153"/>
      <c r="BS45" s="153"/>
      <c r="BT45" s="153"/>
      <c r="BU45" s="153"/>
      <c r="BV45" s="188"/>
      <c r="BW45" s="188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153" t="s">
        <v>369</v>
      </c>
      <c r="CW45" s="153">
        <v>55</v>
      </c>
      <c r="CX45" s="212" t="s">
        <v>278</v>
      </c>
      <c r="CY45" s="212" t="s">
        <v>278</v>
      </c>
      <c r="CZ45" s="212" t="s">
        <v>278</v>
      </c>
      <c r="DA45" s="212"/>
      <c r="DB45" s="212"/>
      <c r="DC45" s="212"/>
      <c r="DD45" s="153">
        <v>115</v>
      </c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47" t="s">
        <v>304</v>
      </c>
      <c r="DW45" s="212" t="s">
        <v>282</v>
      </c>
      <c r="DX45" s="212" t="s">
        <v>283</v>
      </c>
      <c r="DY45" s="217">
        <v>1.36</v>
      </c>
      <c r="DZ45" s="217">
        <v>1.84</v>
      </c>
      <c r="EA45" s="221">
        <f>DZ45-DY45</f>
        <v>0.48</v>
      </c>
      <c r="EB45" s="153"/>
      <c r="EC45" s="212"/>
      <c r="ED45" s="153">
        <v>0.382</v>
      </c>
      <c r="EE45" s="153">
        <v>1.142</v>
      </c>
      <c r="EF45" s="153">
        <v>0.334</v>
      </c>
      <c r="EG45" s="153" t="s">
        <v>367</v>
      </c>
      <c r="EH45" s="238" t="s">
        <v>368</v>
      </c>
      <c r="EI45" s="153">
        <v>0.9</v>
      </c>
      <c r="EJ45" s="153">
        <v>0.623</v>
      </c>
      <c r="EK45" s="153">
        <v>0.017</v>
      </c>
      <c r="EL45" s="153">
        <f>EE45/((1.802*EJ45*2)+EI45)</f>
        <v>0.36308234656750465</v>
      </c>
      <c r="EM45" s="153">
        <v>0.06</v>
      </c>
      <c r="EN45" s="153">
        <v>1.1</v>
      </c>
      <c r="EO45" s="153">
        <v>0.25</v>
      </c>
      <c r="EP45" s="153">
        <v>0.15</v>
      </c>
      <c r="EQ45" s="153">
        <v>0.2</v>
      </c>
      <c r="ER45" s="153">
        <v>0.2</v>
      </c>
      <c r="ES45" s="212" t="s">
        <v>286</v>
      </c>
      <c r="ET45" s="153">
        <v>4.5</v>
      </c>
      <c r="EU45" s="212" t="s">
        <v>286</v>
      </c>
      <c r="EV45" s="153">
        <v>1</v>
      </c>
      <c r="EW45" s="153">
        <v>10</v>
      </c>
      <c r="EX45" s="153">
        <v>10</v>
      </c>
      <c r="EY45" s="153">
        <v>138.35</v>
      </c>
      <c r="EZ45" s="215">
        <v>138</v>
      </c>
      <c r="FA45" s="212">
        <v>2</v>
      </c>
      <c r="FB45" s="212">
        <v>2</v>
      </c>
      <c r="FC45" s="220"/>
      <c r="FD45" s="220"/>
      <c r="FE45" s="220">
        <v>1</v>
      </c>
      <c r="FF45" s="220"/>
      <c r="FG45" s="220"/>
      <c r="FH45" s="220"/>
      <c r="FI45" s="220"/>
      <c r="FJ45" s="220"/>
      <c r="FK45" s="220">
        <v>1</v>
      </c>
      <c r="FL45" s="220"/>
      <c r="FM45" s="220"/>
      <c r="FN45" s="220"/>
      <c r="FO45" s="220"/>
      <c r="FP45" s="153"/>
      <c r="FQ45" s="153"/>
      <c r="FR45" s="153">
        <v>3</v>
      </c>
      <c r="FS45" s="153">
        <v>1</v>
      </c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</row>
    <row r="46" spans="1:202" ht="21.75">
      <c r="A46" s="152"/>
      <c r="B46" s="241"/>
      <c r="C46" s="242"/>
      <c r="D46" s="242"/>
      <c r="E46" s="242"/>
      <c r="F46" s="204"/>
      <c r="G46" s="243"/>
      <c r="H46" s="244"/>
      <c r="I46" s="204"/>
      <c r="J46" s="212"/>
      <c r="K46" s="245"/>
      <c r="L46" s="154"/>
      <c r="M46" s="244"/>
      <c r="N46" s="153"/>
      <c r="O46" s="224"/>
      <c r="P46" s="224"/>
      <c r="Q46" s="224"/>
      <c r="R46" s="153"/>
      <c r="S46" s="188"/>
      <c r="T46" s="188"/>
      <c r="U46" s="246"/>
      <c r="V46" s="246"/>
      <c r="W46" s="246"/>
      <c r="X46" s="246"/>
      <c r="Y46" s="246"/>
      <c r="Z46" s="246"/>
      <c r="AA46" s="153"/>
      <c r="AB46" s="21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88"/>
      <c r="AN46" s="188"/>
      <c r="AO46" s="153"/>
      <c r="AP46" s="153"/>
      <c r="AQ46" s="153"/>
      <c r="AR46" s="153"/>
      <c r="AS46" s="153"/>
      <c r="AT46" s="153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153"/>
      <c r="BS46" s="153"/>
      <c r="BT46" s="153"/>
      <c r="BU46" s="153"/>
      <c r="BV46" s="188"/>
      <c r="BW46" s="188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153" t="s">
        <v>370</v>
      </c>
      <c r="CW46" s="153">
        <v>40</v>
      </c>
      <c r="CX46" s="212" t="s">
        <v>278</v>
      </c>
      <c r="CY46" s="212" t="s">
        <v>278</v>
      </c>
      <c r="CZ46" s="212" t="s">
        <v>278</v>
      </c>
      <c r="DA46" s="212"/>
      <c r="DB46" s="212"/>
      <c r="DC46" s="212"/>
      <c r="DD46" s="153">
        <v>80</v>
      </c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47" t="s">
        <v>371</v>
      </c>
      <c r="DW46" s="212" t="s">
        <v>282</v>
      </c>
      <c r="DX46" s="212" t="s">
        <v>283</v>
      </c>
      <c r="DY46" s="217">
        <v>0</v>
      </c>
      <c r="DZ46" s="217">
        <v>0.64</v>
      </c>
      <c r="EA46" s="221">
        <v>0.64</v>
      </c>
      <c r="EB46" s="153"/>
      <c r="EC46" s="212"/>
      <c r="ED46" s="153">
        <v>0.136</v>
      </c>
      <c r="EE46" s="153">
        <v>0.408</v>
      </c>
      <c r="EF46" s="153">
        <v>0.334</v>
      </c>
      <c r="EG46" s="153" t="s">
        <v>372</v>
      </c>
      <c r="EH46" s="238" t="s">
        <v>368</v>
      </c>
      <c r="EI46" s="153">
        <v>0.6</v>
      </c>
      <c r="EJ46" s="153">
        <v>0.359</v>
      </c>
      <c r="EK46" s="153">
        <v>0.017</v>
      </c>
      <c r="EL46" s="153">
        <f>EE46/((1.802*EJ46*2)+EI46)</f>
        <v>0.21543576106906828</v>
      </c>
      <c r="EM46" s="153">
        <v>0.06</v>
      </c>
      <c r="EN46" s="153">
        <v>0.709</v>
      </c>
      <c r="EO46" s="153">
        <f>0.609-0.359</f>
        <v>0.25</v>
      </c>
      <c r="EP46" s="153">
        <v>0.15</v>
      </c>
      <c r="EQ46" s="153">
        <v>0.2</v>
      </c>
      <c r="ER46" s="153">
        <v>0.2</v>
      </c>
      <c r="ES46" s="212" t="s">
        <v>286</v>
      </c>
      <c r="ET46" s="153">
        <v>4.5</v>
      </c>
      <c r="EU46" s="212" t="s">
        <v>286</v>
      </c>
      <c r="EV46" s="153">
        <v>1</v>
      </c>
      <c r="EW46" s="153">
        <v>8</v>
      </c>
      <c r="EX46" s="153">
        <v>5</v>
      </c>
      <c r="EY46" s="153">
        <f>128.85+8.5</f>
        <v>137.35</v>
      </c>
      <c r="EZ46" s="153">
        <v>137.05</v>
      </c>
      <c r="FA46" s="212">
        <v>2</v>
      </c>
      <c r="FB46" s="212">
        <v>2</v>
      </c>
      <c r="FC46" s="220">
        <v>1</v>
      </c>
      <c r="FD46" s="220"/>
      <c r="FE46" s="220">
        <v>1</v>
      </c>
      <c r="FF46" s="220"/>
      <c r="FG46" s="220"/>
      <c r="FH46" s="220"/>
      <c r="FI46" s="220"/>
      <c r="FJ46" s="220"/>
      <c r="FK46" s="220">
        <v>4</v>
      </c>
      <c r="FL46" s="220"/>
      <c r="FM46" s="220"/>
      <c r="FN46" s="220"/>
      <c r="FO46" s="220" t="s">
        <v>274</v>
      </c>
      <c r="FP46" s="153"/>
      <c r="FQ46" s="153"/>
      <c r="FR46" s="153">
        <v>7</v>
      </c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</row>
    <row r="47" spans="1:202" ht="21.75">
      <c r="A47" s="152"/>
      <c r="B47" s="241"/>
      <c r="C47" s="242"/>
      <c r="D47" s="242"/>
      <c r="E47" s="242"/>
      <c r="F47" s="204"/>
      <c r="G47" s="243"/>
      <c r="H47" s="244"/>
      <c r="I47" s="204"/>
      <c r="J47" s="212"/>
      <c r="K47" s="245"/>
      <c r="L47" s="154"/>
      <c r="M47" s="244"/>
      <c r="N47" s="153"/>
      <c r="O47" s="224"/>
      <c r="P47" s="224"/>
      <c r="Q47" s="224"/>
      <c r="R47" s="153"/>
      <c r="S47" s="188"/>
      <c r="T47" s="188"/>
      <c r="U47" s="246"/>
      <c r="V47" s="246"/>
      <c r="W47" s="246"/>
      <c r="X47" s="246"/>
      <c r="Y47" s="246"/>
      <c r="Z47" s="246"/>
      <c r="AA47" s="153"/>
      <c r="AB47" s="21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88"/>
      <c r="AN47" s="188"/>
      <c r="AO47" s="153"/>
      <c r="AP47" s="153"/>
      <c r="AQ47" s="153"/>
      <c r="AR47" s="153"/>
      <c r="AS47" s="153"/>
      <c r="AT47" s="153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153"/>
      <c r="BS47" s="153"/>
      <c r="BT47" s="153"/>
      <c r="BU47" s="153"/>
      <c r="BV47" s="188"/>
      <c r="BW47" s="188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153"/>
      <c r="CW47" s="153"/>
      <c r="CX47" s="212"/>
      <c r="CY47" s="212"/>
      <c r="CZ47" s="212"/>
      <c r="DA47" s="212"/>
      <c r="DB47" s="212"/>
      <c r="DC47" s="212"/>
      <c r="DD47" s="153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47" t="s">
        <v>371</v>
      </c>
      <c r="DW47" s="212" t="s">
        <v>282</v>
      </c>
      <c r="DX47" s="212" t="s">
        <v>283</v>
      </c>
      <c r="DY47" s="217">
        <v>0.64</v>
      </c>
      <c r="DZ47" s="217">
        <v>1.16</v>
      </c>
      <c r="EA47" s="221">
        <f>DZ47-DY47</f>
        <v>0.5199999999999999</v>
      </c>
      <c r="EB47" s="153"/>
      <c r="EC47" s="212"/>
      <c r="ED47" s="153">
        <v>0.105</v>
      </c>
      <c r="EE47" s="153">
        <v>0.345</v>
      </c>
      <c r="EF47" s="153">
        <v>0.314</v>
      </c>
      <c r="EG47" s="153" t="s">
        <v>372</v>
      </c>
      <c r="EH47" s="238" t="s">
        <v>368</v>
      </c>
      <c r="EI47" s="153">
        <v>0.6</v>
      </c>
      <c r="EJ47" s="153">
        <v>0.32</v>
      </c>
      <c r="EK47" s="153">
        <v>0.017</v>
      </c>
      <c r="EL47" s="153">
        <f>EE47/((1.802*EJ47*2)+EI47)</f>
        <v>0.19677404635882456</v>
      </c>
      <c r="EM47" s="153">
        <v>0.06</v>
      </c>
      <c r="EN47" s="153">
        <v>0.709</v>
      </c>
      <c r="EO47" s="153">
        <f>0.57-0.32</f>
        <v>0.24999999999999994</v>
      </c>
      <c r="EP47" s="153">
        <v>0.15</v>
      </c>
      <c r="EQ47" s="153">
        <v>0.2</v>
      </c>
      <c r="ER47" s="153">
        <v>0.2</v>
      </c>
      <c r="ES47" s="212" t="s">
        <v>286</v>
      </c>
      <c r="ET47" s="153">
        <v>1</v>
      </c>
      <c r="EU47" s="212" t="s">
        <v>286</v>
      </c>
      <c r="EV47" s="153">
        <v>1</v>
      </c>
      <c r="EW47" s="153">
        <v>5</v>
      </c>
      <c r="EX47" s="153">
        <v>5</v>
      </c>
      <c r="EY47" s="153">
        <f>128.488+8.5</f>
        <v>136.988</v>
      </c>
      <c r="EZ47" s="153">
        <f>EY47-0.3</f>
        <v>136.688</v>
      </c>
      <c r="FA47" s="212">
        <v>2</v>
      </c>
      <c r="FB47" s="212">
        <v>2</v>
      </c>
      <c r="FC47" s="220"/>
      <c r="FD47" s="220"/>
      <c r="FE47" s="220"/>
      <c r="FF47" s="220"/>
      <c r="FG47" s="220"/>
      <c r="FH47" s="220"/>
      <c r="FI47" s="220"/>
      <c r="FJ47" s="220"/>
      <c r="FK47" s="220">
        <v>2</v>
      </c>
      <c r="FL47" s="220"/>
      <c r="FM47" s="220"/>
      <c r="FN47" s="220"/>
      <c r="FO47" s="220"/>
      <c r="FP47" s="153"/>
      <c r="FQ47" s="153"/>
      <c r="FR47" s="153">
        <v>5</v>
      </c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</row>
    <row r="48" spans="1:202" ht="21.75">
      <c r="A48" s="152"/>
      <c r="B48" s="241"/>
      <c r="C48" s="242"/>
      <c r="D48" s="242"/>
      <c r="E48" s="242"/>
      <c r="F48" s="204"/>
      <c r="G48" s="243"/>
      <c r="H48" s="244"/>
      <c r="I48" s="204"/>
      <c r="J48" s="212"/>
      <c r="K48" s="245"/>
      <c r="L48" s="154"/>
      <c r="M48" s="244"/>
      <c r="N48" s="153"/>
      <c r="O48" s="224"/>
      <c r="P48" s="224"/>
      <c r="Q48" s="224"/>
      <c r="R48" s="153"/>
      <c r="S48" s="188"/>
      <c r="T48" s="188"/>
      <c r="U48" s="246"/>
      <c r="V48" s="246"/>
      <c r="W48" s="246"/>
      <c r="X48" s="246"/>
      <c r="Y48" s="246"/>
      <c r="Z48" s="246"/>
      <c r="AA48" s="153"/>
      <c r="AB48" s="21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88"/>
      <c r="AN48" s="188"/>
      <c r="AO48" s="153"/>
      <c r="AP48" s="153"/>
      <c r="AQ48" s="153"/>
      <c r="AR48" s="153"/>
      <c r="AS48" s="153"/>
      <c r="AT48" s="153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153"/>
      <c r="BS48" s="153"/>
      <c r="BT48" s="153"/>
      <c r="BU48" s="153"/>
      <c r="BV48" s="188"/>
      <c r="BW48" s="188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153"/>
      <c r="CW48" s="153"/>
      <c r="CX48" s="212"/>
      <c r="CY48" s="212"/>
      <c r="CZ48" s="212"/>
      <c r="DA48" s="212"/>
      <c r="DB48" s="212"/>
      <c r="DC48" s="212"/>
      <c r="DD48" s="153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47" t="s">
        <v>371</v>
      </c>
      <c r="DW48" s="212" t="s">
        <v>282</v>
      </c>
      <c r="DX48" s="212" t="s">
        <v>283</v>
      </c>
      <c r="DY48" s="217">
        <v>1.16</v>
      </c>
      <c r="DZ48" s="217">
        <v>1.4</v>
      </c>
      <c r="EA48" s="221">
        <f>DZ48-DY48</f>
        <v>0.24</v>
      </c>
      <c r="EB48" s="153"/>
      <c r="EC48" s="212"/>
      <c r="ED48" s="153">
        <v>0.068</v>
      </c>
      <c r="EE48" s="153">
        <v>0.242</v>
      </c>
      <c r="EF48" s="153">
        <v>0.284</v>
      </c>
      <c r="EG48" s="153" t="s">
        <v>372</v>
      </c>
      <c r="EH48" s="238" t="s">
        <v>368</v>
      </c>
      <c r="EI48" s="153">
        <v>0.3</v>
      </c>
      <c r="EJ48" s="153">
        <v>0.314</v>
      </c>
      <c r="EK48" s="153">
        <v>0.017</v>
      </c>
      <c r="EL48" s="153">
        <f>EE48/((1.802*EJ48*2)+EI48)</f>
        <v>0.16903501958571052</v>
      </c>
      <c r="EM48" s="153">
        <v>0.06</v>
      </c>
      <c r="EN48" s="153">
        <v>0.709</v>
      </c>
      <c r="EO48" s="153">
        <f>0.609-0.359</f>
        <v>0.25</v>
      </c>
      <c r="EP48" s="153">
        <v>0.15</v>
      </c>
      <c r="EQ48" s="153">
        <v>0.2</v>
      </c>
      <c r="ER48" s="153">
        <v>0.2</v>
      </c>
      <c r="ES48" s="212" t="s">
        <v>286</v>
      </c>
      <c r="ET48" s="153">
        <v>1</v>
      </c>
      <c r="EU48" s="212" t="s">
        <v>286</v>
      </c>
      <c r="EV48" s="153">
        <v>1</v>
      </c>
      <c r="EW48" s="153">
        <v>5</v>
      </c>
      <c r="EX48" s="153">
        <v>5</v>
      </c>
      <c r="EY48" s="153">
        <f>128.159+8.5</f>
        <v>136.659</v>
      </c>
      <c r="EZ48" s="153">
        <f>EY48-0.3</f>
        <v>136.35899999999998</v>
      </c>
      <c r="FA48" s="212">
        <v>2</v>
      </c>
      <c r="FB48" s="212">
        <v>2</v>
      </c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153"/>
      <c r="FQ48" s="153"/>
      <c r="FR48" s="153">
        <v>4</v>
      </c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</row>
    <row r="49" spans="1:202" ht="21.75">
      <c r="A49" s="152"/>
      <c r="B49" s="241" t="s">
        <v>373</v>
      </c>
      <c r="C49" s="242" t="s">
        <v>374</v>
      </c>
      <c r="D49" s="242" t="s">
        <v>375</v>
      </c>
      <c r="E49" s="242" t="s">
        <v>361</v>
      </c>
      <c r="F49" s="204" t="s">
        <v>268</v>
      </c>
      <c r="G49" s="243">
        <v>331500</v>
      </c>
      <c r="H49" s="244">
        <v>1749100</v>
      </c>
      <c r="I49" s="204" t="s">
        <v>362</v>
      </c>
      <c r="J49" s="212" t="s">
        <v>270</v>
      </c>
      <c r="K49" s="245">
        <v>1200</v>
      </c>
      <c r="L49" s="154">
        <v>800</v>
      </c>
      <c r="M49" s="244">
        <v>2495</v>
      </c>
      <c r="N49" s="153"/>
      <c r="O49" s="224">
        <v>1680</v>
      </c>
      <c r="P49" s="224">
        <v>4.5</v>
      </c>
      <c r="Q49" s="224">
        <v>3.5</v>
      </c>
      <c r="R49" s="212" t="s">
        <v>323</v>
      </c>
      <c r="S49" s="188" t="s">
        <v>272</v>
      </c>
      <c r="T49" s="188" t="s">
        <v>273</v>
      </c>
      <c r="U49" s="246">
        <v>142.3</v>
      </c>
      <c r="V49" s="246">
        <v>0.167</v>
      </c>
      <c r="W49" s="246">
        <v>144.66</v>
      </c>
      <c r="X49" s="246">
        <v>2.843</v>
      </c>
      <c r="Y49" s="246">
        <v>144.16</v>
      </c>
      <c r="Z49" s="246">
        <v>2.022</v>
      </c>
      <c r="AA49" s="212">
        <v>2503</v>
      </c>
      <c r="AB49" s="212" t="s">
        <v>274</v>
      </c>
      <c r="AC49" s="153"/>
      <c r="AD49" s="153"/>
      <c r="AE49" s="153"/>
      <c r="AF49" s="153"/>
      <c r="AG49" s="153"/>
      <c r="AH49" s="153"/>
      <c r="AI49" s="153" t="s">
        <v>376</v>
      </c>
      <c r="AJ49" s="224">
        <v>4.5</v>
      </c>
      <c r="AK49" s="224">
        <v>3.5</v>
      </c>
      <c r="AL49" s="153"/>
      <c r="AM49" s="188" t="s">
        <v>272</v>
      </c>
      <c r="AN49" s="188" t="s">
        <v>273</v>
      </c>
      <c r="AO49" s="153"/>
      <c r="AP49" s="153"/>
      <c r="AQ49" s="153"/>
      <c r="AR49" s="153"/>
      <c r="AS49" s="153"/>
      <c r="AT49" s="153"/>
      <c r="AU49" s="212" t="s">
        <v>278</v>
      </c>
      <c r="AV49" s="212" t="s">
        <v>278</v>
      </c>
      <c r="AW49" s="212" t="s">
        <v>278</v>
      </c>
      <c r="AX49" s="212" t="s">
        <v>278</v>
      </c>
      <c r="AY49" s="212" t="s">
        <v>278</v>
      </c>
      <c r="AZ49" s="212" t="s">
        <v>278</v>
      </c>
      <c r="BA49" s="212" t="s">
        <v>278</v>
      </c>
      <c r="BB49" s="212" t="s">
        <v>278</v>
      </c>
      <c r="BC49" s="212" t="s">
        <v>278</v>
      </c>
      <c r="BD49" s="212" t="s">
        <v>278</v>
      </c>
      <c r="BE49" s="212" t="s">
        <v>278</v>
      </c>
      <c r="BF49" s="212" t="s">
        <v>278</v>
      </c>
      <c r="BG49" s="212" t="s">
        <v>278</v>
      </c>
      <c r="BH49" s="212" t="s">
        <v>278</v>
      </c>
      <c r="BI49" s="212" t="s">
        <v>278</v>
      </c>
      <c r="BJ49" s="212" t="s">
        <v>278</v>
      </c>
      <c r="BK49" s="212" t="s">
        <v>278</v>
      </c>
      <c r="BL49" s="212" t="s">
        <v>278</v>
      </c>
      <c r="BM49" s="212" t="s">
        <v>278</v>
      </c>
      <c r="BN49" s="212" t="s">
        <v>278</v>
      </c>
      <c r="BO49" s="212" t="s">
        <v>278</v>
      </c>
      <c r="BP49" s="212" t="s">
        <v>278</v>
      </c>
      <c r="BQ49" s="212" t="s">
        <v>278</v>
      </c>
      <c r="BR49" s="153">
        <v>1680</v>
      </c>
      <c r="BS49" s="153">
        <v>4.5</v>
      </c>
      <c r="BT49" s="153">
        <v>3.5</v>
      </c>
      <c r="BU49" s="153" t="s">
        <v>365</v>
      </c>
      <c r="BV49" s="188" t="s">
        <v>276</v>
      </c>
      <c r="BW49" s="188" t="s">
        <v>277</v>
      </c>
      <c r="BX49" s="212" t="s">
        <v>278</v>
      </c>
      <c r="BY49" s="212" t="s">
        <v>278</v>
      </c>
      <c r="BZ49" s="212" t="s">
        <v>278</v>
      </c>
      <c r="CA49" s="212" t="s">
        <v>278</v>
      </c>
      <c r="CB49" s="212" t="s">
        <v>278</v>
      </c>
      <c r="CC49" s="212" t="s">
        <v>278</v>
      </c>
      <c r="CD49" s="212">
        <v>1</v>
      </c>
      <c r="CE49" s="212" t="s">
        <v>140</v>
      </c>
      <c r="CF49" s="212">
        <v>1</v>
      </c>
      <c r="CG49" s="212" t="s">
        <v>278</v>
      </c>
      <c r="CH49" s="212" t="s">
        <v>278</v>
      </c>
      <c r="CI49" s="212">
        <v>1</v>
      </c>
      <c r="CJ49" s="212">
        <v>0.6</v>
      </c>
      <c r="CK49" s="212" t="s">
        <v>278</v>
      </c>
      <c r="CL49" s="212" t="s">
        <v>278</v>
      </c>
      <c r="CM49" s="212">
        <v>1</v>
      </c>
      <c r="CN49" s="212" t="s">
        <v>140</v>
      </c>
      <c r="CO49" s="212">
        <v>1</v>
      </c>
      <c r="CP49" s="212" t="s">
        <v>278</v>
      </c>
      <c r="CQ49" s="212" t="s">
        <v>278</v>
      </c>
      <c r="CR49" s="212">
        <v>1</v>
      </c>
      <c r="CS49" s="212">
        <v>0.6</v>
      </c>
      <c r="CT49" s="212" t="s">
        <v>278</v>
      </c>
      <c r="CU49" s="212" t="s">
        <v>278</v>
      </c>
      <c r="CV49" s="153" t="s">
        <v>366</v>
      </c>
      <c r="CW49" s="153">
        <v>14</v>
      </c>
      <c r="CX49" s="212" t="s">
        <v>278</v>
      </c>
      <c r="CY49" s="212" t="s">
        <v>278</v>
      </c>
      <c r="CZ49" s="212" t="s">
        <v>278</v>
      </c>
      <c r="DA49" s="212" t="s">
        <v>278</v>
      </c>
      <c r="DB49" s="212" t="s">
        <v>278</v>
      </c>
      <c r="DC49" s="212" t="s">
        <v>278</v>
      </c>
      <c r="DD49" s="153">
        <v>27</v>
      </c>
      <c r="DE49" s="212" t="s">
        <v>278</v>
      </c>
      <c r="DF49" s="212" t="s">
        <v>278</v>
      </c>
      <c r="DG49" s="212" t="s">
        <v>278</v>
      </c>
      <c r="DH49" s="212" t="s">
        <v>278</v>
      </c>
      <c r="DI49" s="212" t="s">
        <v>278</v>
      </c>
      <c r="DJ49" s="212" t="s">
        <v>278</v>
      </c>
      <c r="DK49" s="212" t="s">
        <v>278</v>
      </c>
      <c r="DL49" s="212" t="s">
        <v>278</v>
      </c>
      <c r="DM49" s="212" t="s">
        <v>278</v>
      </c>
      <c r="DN49" s="212" t="s">
        <v>278</v>
      </c>
      <c r="DO49" s="212" t="s">
        <v>278</v>
      </c>
      <c r="DP49" s="212" t="s">
        <v>278</v>
      </c>
      <c r="DQ49" s="212" t="s">
        <v>278</v>
      </c>
      <c r="DR49" s="212" t="s">
        <v>278</v>
      </c>
      <c r="DS49" s="212" t="s">
        <v>278</v>
      </c>
      <c r="DT49" s="212" t="s">
        <v>278</v>
      </c>
      <c r="DU49" s="212" t="s">
        <v>278</v>
      </c>
      <c r="DV49" s="216" t="s">
        <v>304</v>
      </c>
      <c r="DW49" s="212" t="s">
        <v>282</v>
      </c>
      <c r="DX49" s="212" t="s">
        <v>283</v>
      </c>
      <c r="DY49" s="217">
        <v>0</v>
      </c>
      <c r="DZ49" s="217">
        <v>1.1</v>
      </c>
      <c r="EA49" s="221">
        <v>1.1</v>
      </c>
      <c r="EB49" s="212">
        <v>2503</v>
      </c>
      <c r="EC49" s="212" t="s">
        <v>274</v>
      </c>
      <c r="ED49" s="153">
        <v>0.084</v>
      </c>
      <c r="EE49" s="153">
        <v>0.225</v>
      </c>
      <c r="EF49" s="153">
        <v>0.373</v>
      </c>
      <c r="EG49" s="153" t="s">
        <v>377</v>
      </c>
      <c r="EH49" s="238" t="s">
        <v>368</v>
      </c>
      <c r="EI49" s="153">
        <v>0.3</v>
      </c>
      <c r="EJ49" s="153">
        <v>0.3</v>
      </c>
      <c r="EK49" s="153">
        <v>0.014</v>
      </c>
      <c r="EL49" s="153">
        <v>0.163</v>
      </c>
      <c r="EM49" s="153">
        <v>0.05</v>
      </c>
      <c r="EN49" s="153">
        <v>0.45</v>
      </c>
      <c r="EO49" s="153">
        <v>0.15</v>
      </c>
      <c r="EP49" s="153">
        <v>0.15</v>
      </c>
      <c r="EQ49" s="153">
        <v>0.2</v>
      </c>
      <c r="ER49" s="153">
        <v>0.2</v>
      </c>
      <c r="ES49" s="212" t="s">
        <v>286</v>
      </c>
      <c r="ET49" s="153">
        <v>1</v>
      </c>
      <c r="EU49" s="212" t="s">
        <v>286</v>
      </c>
      <c r="EV49" s="153">
        <v>1</v>
      </c>
      <c r="EW49" s="153">
        <v>5</v>
      </c>
      <c r="EX49" s="153">
        <v>5</v>
      </c>
      <c r="EY49" s="153">
        <f>150-6.84</f>
        <v>143.16</v>
      </c>
      <c r="EZ49" s="153">
        <f>EY49-0.3</f>
        <v>142.85999999999999</v>
      </c>
      <c r="FA49" s="212">
        <v>2</v>
      </c>
      <c r="FB49" s="212">
        <v>2</v>
      </c>
      <c r="FC49" s="220">
        <v>1</v>
      </c>
      <c r="FD49" s="220">
        <v>0</v>
      </c>
      <c r="FE49" s="220">
        <v>1</v>
      </c>
      <c r="FF49" s="220">
        <v>0</v>
      </c>
      <c r="FG49" s="220">
        <v>0</v>
      </c>
      <c r="FH49" s="220">
        <v>0</v>
      </c>
      <c r="FI49" s="220">
        <v>0</v>
      </c>
      <c r="FJ49" s="220">
        <v>0</v>
      </c>
      <c r="FK49" s="220">
        <v>1</v>
      </c>
      <c r="FL49" s="220">
        <v>0</v>
      </c>
      <c r="FM49" s="220" t="s">
        <v>274</v>
      </c>
      <c r="FN49" s="220" t="s">
        <v>274</v>
      </c>
      <c r="FO49" s="220" t="s">
        <v>274</v>
      </c>
      <c r="FP49" s="153"/>
      <c r="FQ49" s="153"/>
      <c r="FR49" s="153">
        <v>4</v>
      </c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</row>
    <row r="50" spans="1:202" ht="21.75">
      <c r="A50" s="152"/>
      <c r="B50" s="241"/>
      <c r="C50" s="242"/>
      <c r="D50" s="242"/>
      <c r="E50" s="242"/>
      <c r="F50" s="204"/>
      <c r="G50" s="243"/>
      <c r="H50" s="244"/>
      <c r="I50" s="204"/>
      <c r="J50" s="212"/>
      <c r="K50" s="245"/>
      <c r="L50" s="154"/>
      <c r="M50" s="244"/>
      <c r="N50" s="153"/>
      <c r="O50" s="224"/>
      <c r="P50" s="224"/>
      <c r="Q50" s="224"/>
      <c r="R50" s="153"/>
      <c r="S50" s="153"/>
      <c r="T50" s="153"/>
      <c r="U50" s="246"/>
      <c r="V50" s="246"/>
      <c r="W50" s="246"/>
      <c r="X50" s="246"/>
      <c r="Y50" s="246"/>
      <c r="Z50" s="246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153"/>
      <c r="BS50" s="153"/>
      <c r="BT50" s="153"/>
      <c r="BU50" s="153"/>
      <c r="BV50" s="153"/>
      <c r="BW50" s="153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153"/>
      <c r="CW50" s="153"/>
      <c r="CX50" s="212"/>
      <c r="CY50" s="212"/>
      <c r="CZ50" s="212"/>
      <c r="DA50" s="212"/>
      <c r="DB50" s="212"/>
      <c r="DC50" s="212"/>
      <c r="DD50" s="153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6" t="s">
        <v>309</v>
      </c>
      <c r="DW50" s="212" t="s">
        <v>282</v>
      </c>
      <c r="DX50" s="212" t="s">
        <v>283</v>
      </c>
      <c r="DY50" s="217">
        <v>0</v>
      </c>
      <c r="DZ50" s="217">
        <v>0.8</v>
      </c>
      <c r="EA50" s="221">
        <v>0.8</v>
      </c>
      <c r="EB50" s="153"/>
      <c r="EC50" s="153"/>
      <c r="ED50" s="153">
        <v>0.084</v>
      </c>
      <c r="EE50" s="153">
        <v>0.225</v>
      </c>
      <c r="EF50" s="153">
        <v>0.373</v>
      </c>
      <c r="EG50" s="153" t="s">
        <v>377</v>
      </c>
      <c r="EH50" s="238" t="s">
        <v>368</v>
      </c>
      <c r="EI50" s="153">
        <v>0.3</v>
      </c>
      <c r="EJ50" s="153">
        <v>0.3</v>
      </c>
      <c r="EK50" s="153">
        <v>0.014</v>
      </c>
      <c r="EL50" s="153">
        <v>0.163</v>
      </c>
      <c r="EM50" s="153">
        <v>0.05</v>
      </c>
      <c r="EN50" s="153">
        <v>0.45</v>
      </c>
      <c r="EO50" s="153">
        <v>0.15</v>
      </c>
      <c r="EP50" s="153">
        <v>0.15</v>
      </c>
      <c r="EQ50" s="153">
        <v>0.2</v>
      </c>
      <c r="ER50" s="153">
        <v>0.2</v>
      </c>
      <c r="ES50" s="212" t="s">
        <v>286</v>
      </c>
      <c r="ET50" s="153">
        <v>1</v>
      </c>
      <c r="EU50" s="212" t="s">
        <v>286</v>
      </c>
      <c r="EV50" s="153">
        <v>1</v>
      </c>
      <c r="EW50" s="153">
        <v>5</v>
      </c>
      <c r="EX50" s="153">
        <v>5</v>
      </c>
      <c r="EY50" s="153">
        <v>143.11</v>
      </c>
      <c r="EZ50" s="153">
        <f>EY50-0.3</f>
        <v>142.81</v>
      </c>
      <c r="FA50" s="212">
        <v>2</v>
      </c>
      <c r="FB50" s="212">
        <v>2</v>
      </c>
      <c r="FC50" s="220">
        <v>1</v>
      </c>
      <c r="FD50" s="220">
        <v>0</v>
      </c>
      <c r="FE50" s="220">
        <v>1</v>
      </c>
      <c r="FF50" s="220">
        <v>0</v>
      </c>
      <c r="FG50" s="220">
        <v>0</v>
      </c>
      <c r="FH50" s="220">
        <v>0</v>
      </c>
      <c r="FI50" s="220">
        <v>0</v>
      </c>
      <c r="FJ50" s="220">
        <v>0</v>
      </c>
      <c r="FK50" s="220">
        <v>1</v>
      </c>
      <c r="FL50" s="220">
        <v>0</v>
      </c>
      <c r="FM50" s="220" t="s">
        <v>274</v>
      </c>
      <c r="FN50" s="220" t="s">
        <v>274</v>
      </c>
      <c r="FO50" s="220" t="s">
        <v>274</v>
      </c>
      <c r="FP50" s="153"/>
      <c r="FQ50" s="153"/>
      <c r="FR50" s="153">
        <v>4</v>
      </c>
      <c r="FS50" s="153">
        <v>1</v>
      </c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</row>
    <row r="51" spans="1:202" ht="21.75">
      <c r="A51" s="152"/>
      <c r="B51" s="241" t="s">
        <v>378</v>
      </c>
      <c r="C51" s="242" t="s">
        <v>379</v>
      </c>
      <c r="D51" s="242" t="s">
        <v>380</v>
      </c>
      <c r="E51" s="242" t="s">
        <v>361</v>
      </c>
      <c r="F51" s="204" t="s">
        <v>268</v>
      </c>
      <c r="G51" s="243">
        <v>323600</v>
      </c>
      <c r="H51" s="244">
        <v>1766200</v>
      </c>
      <c r="I51" s="204" t="s">
        <v>362</v>
      </c>
      <c r="J51" s="212" t="s">
        <v>270</v>
      </c>
      <c r="K51" s="245" t="s">
        <v>274</v>
      </c>
      <c r="L51" s="249" t="s">
        <v>274</v>
      </c>
      <c r="M51" s="244">
        <v>2528</v>
      </c>
      <c r="N51" s="153"/>
      <c r="O51" s="224">
        <v>645</v>
      </c>
      <c r="P51" s="224">
        <v>4</v>
      </c>
      <c r="Q51" s="224">
        <v>4</v>
      </c>
      <c r="R51" s="212" t="s">
        <v>323</v>
      </c>
      <c r="S51" s="188" t="s">
        <v>272</v>
      </c>
      <c r="T51" s="188" t="s">
        <v>273</v>
      </c>
      <c r="U51" s="246">
        <v>149.3</v>
      </c>
      <c r="V51" s="246">
        <v>0.016</v>
      </c>
      <c r="W51" s="246">
        <v>152.6</v>
      </c>
      <c r="X51" s="246">
        <v>0.822</v>
      </c>
      <c r="Y51" s="246">
        <v>152</v>
      </c>
      <c r="Z51" s="246">
        <v>0.58</v>
      </c>
      <c r="AA51" s="212" t="s">
        <v>274</v>
      </c>
      <c r="AB51" s="212" t="s">
        <v>274</v>
      </c>
      <c r="AC51" s="153"/>
      <c r="AD51" s="153"/>
      <c r="AE51" s="153"/>
      <c r="AF51" s="153"/>
      <c r="AG51" s="153"/>
      <c r="AH51" s="153"/>
      <c r="AI51" s="153" t="s">
        <v>381</v>
      </c>
      <c r="AJ51" s="224">
        <v>4</v>
      </c>
      <c r="AK51" s="224">
        <v>4</v>
      </c>
      <c r="AL51" s="153"/>
      <c r="AM51" s="188" t="s">
        <v>272</v>
      </c>
      <c r="AN51" s="188" t="s">
        <v>273</v>
      </c>
      <c r="AO51" s="153"/>
      <c r="AP51" s="153"/>
      <c r="AQ51" s="153"/>
      <c r="AR51" s="153"/>
      <c r="AS51" s="153"/>
      <c r="AT51" s="153"/>
      <c r="AU51" s="212" t="s">
        <v>278</v>
      </c>
      <c r="AV51" s="212" t="s">
        <v>278</v>
      </c>
      <c r="AW51" s="212" t="s">
        <v>278</v>
      </c>
      <c r="AX51" s="212" t="s">
        <v>278</v>
      </c>
      <c r="AY51" s="212" t="s">
        <v>278</v>
      </c>
      <c r="AZ51" s="212" t="s">
        <v>278</v>
      </c>
      <c r="BA51" s="212" t="s">
        <v>278</v>
      </c>
      <c r="BB51" s="212" t="s">
        <v>278</v>
      </c>
      <c r="BC51" s="212" t="s">
        <v>278</v>
      </c>
      <c r="BD51" s="212" t="s">
        <v>278</v>
      </c>
      <c r="BE51" s="212" t="s">
        <v>278</v>
      </c>
      <c r="BF51" s="212" t="s">
        <v>278</v>
      </c>
      <c r="BG51" s="212" t="s">
        <v>278</v>
      </c>
      <c r="BH51" s="212" t="s">
        <v>278</v>
      </c>
      <c r="BI51" s="212" t="s">
        <v>278</v>
      </c>
      <c r="BJ51" s="212" t="s">
        <v>278</v>
      </c>
      <c r="BK51" s="212" t="s">
        <v>278</v>
      </c>
      <c r="BL51" s="212" t="s">
        <v>278</v>
      </c>
      <c r="BM51" s="212" t="s">
        <v>278</v>
      </c>
      <c r="BN51" s="212" t="s">
        <v>278</v>
      </c>
      <c r="BO51" s="212" t="s">
        <v>278</v>
      </c>
      <c r="BP51" s="212" t="s">
        <v>278</v>
      </c>
      <c r="BQ51" s="212" t="s">
        <v>278</v>
      </c>
      <c r="BR51" s="153">
        <v>645</v>
      </c>
      <c r="BS51" s="153">
        <v>4</v>
      </c>
      <c r="BT51" s="153">
        <v>4</v>
      </c>
      <c r="BU51" s="153" t="s">
        <v>365</v>
      </c>
      <c r="BV51" s="188" t="s">
        <v>276</v>
      </c>
      <c r="BW51" s="188" t="s">
        <v>277</v>
      </c>
      <c r="BX51" s="212" t="s">
        <v>278</v>
      </c>
      <c r="BY51" s="212" t="s">
        <v>278</v>
      </c>
      <c r="BZ51" s="212" t="s">
        <v>278</v>
      </c>
      <c r="CA51" s="212" t="s">
        <v>278</v>
      </c>
      <c r="CB51" s="212" t="s">
        <v>278</v>
      </c>
      <c r="CC51" s="212" t="s">
        <v>278</v>
      </c>
      <c r="CD51" s="212" t="s">
        <v>278</v>
      </c>
      <c r="CE51" s="212" t="s">
        <v>278</v>
      </c>
      <c r="CF51" s="212" t="s">
        <v>278</v>
      </c>
      <c r="CG51" s="212" t="s">
        <v>278</v>
      </c>
      <c r="CH51" s="212" t="s">
        <v>278</v>
      </c>
      <c r="CI51" s="212" t="s">
        <v>278</v>
      </c>
      <c r="CJ51" s="212" t="s">
        <v>278</v>
      </c>
      <c r="CK51" s="212" t="s">
        <v>278</v>
      </c>
      <c r="CL51" s="212" t="s">
        <v>278</v>
      </c>
      <c r="CM51" s="212" t="s">
        <v>278</v>
      </c>
      <c r="CN51" s="212" t="s">
        <v>278</v>
      </c>
      <c r="CO51" s="212" t="s">
        <v>278</v>
      </c>
      <c r="CP51" s="212" t="s">
        <v>278</v>
      </c>
      <c r="CQ51" s="212" t="s">
        <v>278</v>
      </c>
      <c r="CR51" s="212" t="s">
        <v>278</v>
      </c>
      <c r="CS51" s="212" t="s">
        <v>278</v>
      </c>
      <c r="CT51" s="212" t="s">
        <v>278</v>
      </c>
      <c r="CU51" s="212" t="s">
        <v>278</v>
      </c>
      <c r="CV51" s="153" t="s">
        <v>366</v>
      </c>
      <c r="CW51" s="153">
        <v>10</v>
      </c>
      <c r="CX51" s="212" t="s">
        <v>278</v>
      </c>
      <c r="CY51" s="212" t="s">
        <v>278</v>
      </c>
      <c r="CZ51" s="212" t="s">
        <v>278</v>
      </c>
      <c r="DA51" s="212" t="s">
        <v>278</v>
      </c>
      <c r="DB51" s="212" t="s">
        <v>278</v>
      </c>
      <c r="DC51" s="212" t="s">
        <v>278</v>
      </c>
      <c r="DD51" s="153">
        <v>21</v>
      </c>
      <c r="DE51" s="212" t="s">
        <v>278</v>
      </c>
      <c r="DF51" s="212" t="s">
        <v>278</v>
      </c>
      <c r="DG51" s="212" t="s">
        <v>278</v>
      </c>
      <c r="DH51" s="212" t="s">
        <v>278</v>
      </c>
      <c r="DI51" s="212" t="s">
        <v>278</v>
      </c>
      <c r="DJ51" s="212" t="s">
        <v>278</v>
      </c>
      <c r="DK51" s="212" t="s">
        <v>278</v>
      </c>
      <c r="DL51" s="212" t="s">
        <v>278</v>
      </c>
      <c r="DM51" s="212" t="s">
        <v>278</v>
      </c>
      <c r="DN51" s="212" t="s">
        <v>278</v>
      </c>
      <c r="DO51" s="212" t="s">
        <v>278</v>
      </c>
      <c r="DP51" s="212" t="s">
        <v>278</v>
      </c>
      <c r="DQ51" s="212" t="s">
        <v>278</v>
      </c>
      <c r="DR51" s="212" t="s">
        <v>278</v>
      </c>
      <c r="DS51" s="212" t="s">
        <v>278</v>
      </c>
      <c r="DT51" s="212" t="s">
        <v>278</v>
      </c>
      <c r="DU51" s="212" t="s">
        <v>278</v>
      </c>
      <c r="DV51" s="153" t="s">
        <v>331</v>
      </c>
      <c r="DW51" s="153"/>
      <c r="DX51" s="153"/>
      <c r="DY51" s="212" t="s">
        <v>331</v>
      </c>
      <c r="DZ51" s="212" t="s">
        <v>331</v>
      </c>
      <c r="EA51" s="212" t="s">
        <v>331</v>
      </c>
      <c r="EB51" s="212" t="s">
        <v>274</v>
      </c>
      <c r="EC51" s="212" t="s">
        <v>274</v>
      </c>
      <c r="ED51" s="153" t="s">
        <v>331</v>
      </c>
      <c r="EE51" s="153" t="s">
        <v>331</v>
      </c>
      <c r="EF51" s="153" t="s">
        <v>331</v>
      </c>
      <c r="EG51" s="153" t="s">
        <v>331</v>
      </c>
      <c r="EH51" s="153" t="s">
        <v>331</v>
      </c>
      <c r="EI51" s="153" t="s">
        <v>331</v>
      </c>
      <c r="EJ51" s="153" t="s">
        <v>331</v>
      </c>
      <c r="EK51" s="153" t="s">
        <v>331</v>
      </c>
      <c r="EL51" s="153" t="s">
        <v>331</v>
      </c>
      <c r="EM51" s="153" t="s">
        <v>331</v>
      </c>
      <c r="EN51" s="153" t="s">
        <v>331</v>
      </c>
      <c r="EO51" s="153" t="s">
        <v>331</v>
      </c>
      <c r="EP51" s="153" t="s">
        <v>331</v>
      </c>
      <c r="EQ51" s="153" t="s">
        <v>331</v>
      </c>
      <c r="ER51" s="153" t="s">
        <v>331</v>
      </c>
      <c r="ES51" s="153" t="s">
        <v>331</v>
      </c>
      <c r="ET51" s="153" t="s">
        <v>331</v>
      </c>
      <c r="EU51" s="153" t="s">
        <v>331</v>
      </c>
      <c r="EV51" s="153" t="s">
        <v>331</v>
      </c>
      <c r="EW51" s="153" t="s">
        <v>331</v>
      </c>
      <c r="EX51" s="153" t="s">
        <v>331</v>
      </c>
      <c r="EY51" s="153" t="s">
        <v>331</v>
      </c>
      <c r="EZ51" s="153" t="s">
        <v>331</v>
      </c>
      <c r="FA51" s="153" t="s">
        <v>331</v>
      </c>
      <c r="FB51" s="153" t="s">
        <v>331</v>
      </c>
      <c r="FC51" s="153" t="s">
        <v>331</v>
      </c>
      <c r="FD51" s="153" t="s">
        <v>331</v>
      </c>
      <c r="FE51" s="153" t="s">
        <v>331</v>
      </c>
      <c r="FF51" s="153" t="s">
        <v>331</v>
      </c>
      <c r="FG51" s="153" t="s">
        <v>331</v>
      </c>
      <c r="FH51" s="153" t="s">
        <v>331</v>
      </c>
      <c r="FI51" s="153" t="s">
        <v>331</v>
      </c>
      <c r="FJ51" s="153" t="s">
        <v>331</v>
      </c>
      <c r="FK51" s="153" t="s">
        <v>331</v>
      </c>
      <c r="FL51" s="153" t="s">
        <v>331</v>
      </c>
      <c r="FM51" s="153" t="s">
        <v>331</v>
      </c>
      <c r="FN51" s="153" t="s">
        <v>331</v>
      </c>
      <c r="FO51" s="153" t="s">
        <v>331</v>
      </c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</row>
    <row r="52" spans="1:202" ht="21.75">
      <c r="A52" s="152"/>
      <c r="B52" s="250" t="s">
        <v>382</v>
      </c>
      <c r="C52" s="251" t="s">
        <v>360</v>
      </c>
      <c r="D52" s="251" t="s">
        <v>383</v>
      </c>
      <c r="E52" s="251" t="s">
        <v>384</v>
      </c>
      <c r="F52" s="204" t="s">
        <v>268</v>
      </c>
      <c r="G52" s="252">
        <v>290000</v>
      </c>
      <c r="H52" s="253">
        <v>1750200</v>
      </c>
      <c r="I52" s="204" t="s">
        <v>362</v>
      </c>
      <c r="J52" s="212" t="s">
        <v>270</v>
      </c>
      <c r="K52" s="254">
        <v>18500</v>
      </c>
      <c r="L52" s="154">
        <v>18500</v>
      </c>
      <c r="M52" s="253">
        <v>2512</v>
      </c>
      <c r="N52" s="153"/>
      <c r="O52" s="224">
        <v>2480</v>
      </c>
      <c r="P52" s="224">
        <v>11</v>
      </c>
      <c r="Q52" s="224">
        <v>6</v>
      </c>
      <c r="R52" s="212" t="s">
        <v>271</v>
      </c>
      <c r="S52" s="188" t="s">
        <v>272</v>
      </c>
      <c r="T52" s="188" t="s">
        <v>273</v>
      </c>
      <c r="U52" s="255">
        <v>162</v>
      </c>
      <c r="V52" s="255">
        <v>3</v>
      </c>
      <c r="W52" s="255">
        <v>167.25</v>
      </c>
      <c r="X52" s="255">
        <v>43</v>
      </c>
      <c r="Y52" s="255">
        <v>166</v>
      </c>
      <c r="Z52" s="255">
        <v>31.5</v>
      </c>
      <c r="AA52" s="212">
        <v>2540</v>
      </c>
      <c r="AB52" s="212" t="s">
        <v>274</v>
      </c>
      <c r="AC52" s="153"/>
      <c r="AD52" s="153"/>
      <c r="AE52" s="153"/>
      <c r="AF52" s="153"/>
      <c r="AG52" s="153"/>
      <c r="AH52" s="153"/>
      <c r="AI52" s="153" t="s">
        <v>385</v>
      </c>
      <c r="AJ52" s="153">
        <v>11.5</v>
      </c>
      <c r="AK52" s="153">
        <v>6</v>
      </c>
      <c r="AL52" s="153"/>
      <c r="AM52" s="188" t="s">
        <v>276</v>
      </c>
      <c r="AN52" s="188" t="s">
        <v>277</v>
      </c>
      <c r="AO52" s="153"/>
      <c r="AP52" s="153"/>
      <c r="AQ52" s="153"/>
      <c r="AR52" s="153"/>
      <c r="AS52" s="153"/>
      <c r="AT52" s="153"/>
      <c r="AU52" s="153">
        <v>1</v>
      </c>
      <c r="AV52" s="153" t="s">
        <v>386</v>
      </c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>
        <v>2480</v>
      </c>
      <c r="BS52" s="153">
        <v>11.5</v>
      </c>
      <c r="BT52" s="153">
        <v>6</v>
      </c>
      <c r="BU52" s="153" t="s">
        <v>365</v>
      </c>
      <c r="BV52" s="188" t="s">
        <v>276</v>
      </c>
      <c r="BW52" s="188" t="s">
        <v>277</v>
      </c>
      <c r="BX52" s="153"/>
      <c r="BY52" s="153"/>
      <c r="BZ52" s="153"/>
      <c r="CA52" s="153"/>
      <c r="CB52" s="153"/>
      <c r="CC52" s="153"/>
      <c r="CD52" s="153"/>
      <c r="CE52" s="153" t="s">
        <v>387</v>
      </c>
      <c r="CF52" s="153">
        <v>2</v>
      </c>
      <c r="CG52" s="153">
        <v>1.5</v>
      </c>
      <c r="CH52" s="153">
        <v>1.5</v>
      </c>
      <c r="CI52" s="153">
        <v>1</v>
      </c>
      <c r="CJ52" s="153">
        <v>1.5</v>
      </c>
      <c r="CK52" s="153"/>
      <c r="CL52" s="153">
        <v>3.024</v>
      </c>
      <c r="CM52" s="153"/>
      <c r="CN52" s="153" t="s">
        <v>387</v>
      </c>
      <c r="CO52" s="153">
        <v>2</v>
      </c>
      <c r="CP52" s="153">
        <v>1.25</v>
      </c>
      <c r="CQ52" s="153">
        <v>1.25</v>
      </c>
      <c r="CR52" s="153">
        <v>1</v>
      </c>
      <c r="CS52" s="153">
        <v>1.25</v>
      </c>
      <c r="CT52" s="153">
        <v>35</v>
      </c>
      <c r="CU52" s="153">
        <v>1.929</v>
      </c>
      <c r="CV52" s="153" t="s">
        <v>388</v>
      </c>
      <c r="CW52" s="153">
        <v>25.12</v>
      </c>
      <c r="CX52" s="153">
        <v>1</v>
      </c>
      <c r="CY52" s="153">
        <v>1.5</v>
      </c>
      <c r="CZ52" s="153">
        <v>1.5</v>
      </c>
      <c r="DA52" s="153">
        <v>25.14</v>
      </c>
      <c r="DB52" s="153">
        <v>3.5</v>
      </c>
      <c r="DC52" s="153">
        <v>49.96</v>
      </c>
      <c r="DD52" s="153">
        <v>40</v>
      </c>
      <c r="DE52" s="212" t="s">
        <v>278</v>
      </c>
      <c r="DF52" s="212" t="s">
        <v>278</v>
      </c>
      <c r="DG52" s="212" t="s">
        <v>278</v>
      </c>
      <c r="DH52" s="212" t="s">
        <v>278</v>
      </c>
      <c r="DI52" s="212" t="s">
        <v>278</v>
      </c>
      <c r="DJ52" s="212" t="s">
        <v>278</v>
      </c>
      <c r="DK52" s="212" t="s">
        <v>278</v>
      </c>
      <c r="DL52" s="212" t="s">
        <v>278</v>
      </c>
      <c r="DM52" s="212" t="s">
        <v>278</v>
      </c>
      <c r="DN52" s="212" t="s">
        <v>278</v>
      </c>
      <c r="DO52" s="212" t="s">
        <v>278</v>
      </c>
      <c r="DP52" s="212" t="s">
        <v>278</v>
      </c>
      <c r="DQ52" s="212" t="s">
        <v>278</v>
      </c>
      <c r="DR52" s="212" t="s">
        <v>278</v>
      </c>
      <c r="DS52" s="212" t="s">
        <v>278</v>
      </c>
      <c r="DT52" s="212" t="s">
        <v>278</v>
      </c>
      <c r="DU52" s="212" t="s">
        <v>278</v>
      </c>
      <c r="DV52" s="216" t="s">
        <v>304</v>
      </c>
      <c r="DW52" s="188" t="s">
        <v>282</v>
      </c>
      <c r="DX52" s="212" t="s">
        <v>283</v>
      </c>
      <c r="DY52" s="217">
        <v>0</v>
      </c>
      <c r="DZ52" s="218" t="s">
        <v>305</v>
      </c>
      <c r="EA52" s="219">
        <v>3.5</v>
      </c>
      <c r="EB52" s="212">
        <v>2540</v>
      </c>
      <c r="EC52" s="212" t="s">
        <v>274</v>
      </c>
      <c r="ED52" s="153">
        <v>1.503</v>
      </c>
      <c r="EE52" s="153">
        <v>2.434</v>
      </c>
      <c r="EF52" s="153">
        <v>0.617</v>
      </c>
      <c r="EG52" s="222" t="s">
        <v>389</v>
      </c>
      <c r="EH52" s="153">
        <v>0.000259</v>
      </c>
      <c r="EI52" s="153">
        <v>1.4</v>
      </c>
      <c r="EJ52" s="153">
        <v>0.99</v>
      </c>
      <c r="EK52" s="153">
        <v>0.017</v>
      </c>
      <c r="EL52" s="153">
        <v>0.528</v>
      </c>
      <c r="EM52" s="153">
        <v>0.05</v>
      </c>
      <c r="EN52" s="153">
        <v>1.19</v>
      </c>
      <c r="EO52" s="153">
        <v>0.25</v>
      </c>
      <c r="EP52" s="153">
        <v>0.15</v>
      </c>
      <c r="EQ52" s="153">
        <v>1.49</v>
      </c>
      <c r="ER52" s="153">
        <v>1.49</v>
      </c>
      <c r="ES52" s="212" t="s">
        <v>286</v>
      </c>
      <c r="ET52" s="153">
        <v>3.5</v>
      </c>
      <c r="EU52" s="212" t="s">
        <v>286</v>
      </c>
      <c r="EV52" s="153">
        <v>2</v>
      </c>
      <c r="EW52" s="153">
        <v>20</v>
      </c>
      <c r="EX52" s="153">
        <v>15</v>
      </c>
      <c r="EY52" s="153">
        <v>163.89</v>
      </c>
      <c r="EZ52" s="153">
        <v>161.95</v>
      </c>
      <c r="FA52" s="212">
        <v>1.5</v>
      </c>
      <c r="FB52" s="212">
        <v>1.5</v>
      </c>
      <c r="FC52" s="220">
        <v>1</v>
      </c>
      <c r="FD52" s="220">
        <v>3</v>
      </c>
      <c r="FE52" s="220">
        <v>11</v>
      </c>
      <c r="FF52" s="220">
        <v>0</v>
      </c>
      <c r="FG52" s="220">
        <v>10</v>
      </c>
      <c r="FH52" s="220">
        <v>3</v>
      </c>
      <c r="FI52" s="220">
        <v>4</v>
      </c>
      <c r="FJ52" s="220">
        <v>16</v>
      </c>
      <c r="FK52" s="220">
        <v>8</v>
      </c>
      <c r="FL52" s="220">
        <v>3</v>
      </c>
      <c r="FM52" s="220">
        <v>0</v>
      </c>
      <c r="FN52" s="220">
        <v>3</v>
      </c>
      <c r="FO52" s="220">
        <v>12</v>
      </c>
      <c r="FP52" s="153">
        <v>9</v>
      </c>
      <c r="FQ52" s="153">
        <v>0</v>
      </c>
      <c r="FR52" s="153">
        <v>25</v>
      </c>
      <c r="FS52" s="153">
        <v>1</v>
      </c>
      <c r="FT52" s="153">
        <v>12</v>
      </c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</row>
    <row r="53" spans="1:202" ht="21.75">
      <c r="A53" s="152"/>
      <c r="B53" s="250"/>
      <c r="C53" s="251"/>
      <c r="D53" s="251"/>
      <c r="E53" s="251"/>
      <c r="F53" s="204"/>
      <c r="G53" s="252"/>
      <c r="H53" s="253"/>
      <c r="I53" s="204"/>
      <c r="J53" s="212"/>
      <c r="K53" s="254"/>
      <c r="L53" s="154"/>
      <c r="M53" s="253"/>
      <c r="N53" s="153"/>
      <c r="O53" s="224"/>
      <c r="P53" s="224"/>
      <c r="Q53" s="224"/>
      <c r="R53" s="212"/>
      <c r="S53" s="188"/>
      <c r="T53" s="188"/>
      <c r="U53" s="255"/>
      <c r="V53" s="255"/>
      <c r="W53" s="255"/>
      <c r="X53" s="255"/>
      <c r="Y53" s="255"/>
      <c r="Z53" s="255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88"/>
      <c r="AN53" s="188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88"/>
      <c r="BW53" s="188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216"/>
      <c r="DW53" s="212"/>
      <c r="DX53" s="212"/>
      <c r="DY53" s="256" t="s">
        <v>305</v>
      </c>
      <c r="DZ53" s="218" t="s">
        <v>307</v>
      </c>
      <c r="EA53" s="219">
        <v>3.5</v>
      </c>
      <c r="EB53" s="153"/>
      <c r="EC53" s="153"/>
      <c r="ED53" s="153">
        <v>1.413</v>
      </c>
      <c r="EE53" s="153">
        <v>2.353</v>
      </c>
      <c r="EF53" s="153">
        <v>0.6</v>
      </c>
      <c r="EG53" s="222" t="s">
        <v>389</v>
      </c>
      <c r="EH53" s="257">
        <v>0.00025</v>
      </c>
      <c r="EI53" s="153">
        <v>1.4</v>
      </c>
      <c r="EJ53" s="153">
        <v>0.67</v>
      </c>
      <c r="EK53" s="153">
        <v>0.017</v>
      </c>
      <c r="EL53" s="153">
        <v>0.519</v>
      </c>
      <c r="EM53" s="153">
        <v>0.05</v>
      </c>
      <c r="EN53" s="153">
        <v>1.17</v>
      </c>
      <c r="EO53" s="153">
        <v>0.25</v>
      </c>
      <c r="EP53" s="153">
        <v>0.15</v>
      </c>
      <c r="EQ53" s="153">
        <v>1.47</v>
      </c>
      <c r="ER53" s="153">
        <v>1.47</v>
      </c>
      <c r="ES53" s="212" t="s">
        <v>286</v>
      </c>
      <c r="ET53" s="153">
        <v>3.5</v>
      </c>
      <c r="EU53" s="212" t="s">
        <v>286</v>
      </c>
      <c r="EV53" s="153">
        <v>2</v>
      </c>
      <c r="EW53" s="153">
        <v>15</v>
      </c>
      <c r="EX53" s="153">
        <v>15</v>
      </c>
      <c r="EY53" s="153">
        <v>162.89</v>
      </c>
      <c r="EZ53" s="153">
        <v>161.89</v>
      </c>
      <c r="FA53" s="212">
        <v>1.5</v>
      </c>
      <c r="FB53" s="212">
        <v>1.5</v>
      </c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</row>
    <row r="54" spans="1:202" ht="21.75">
      <c r="A54" s="152"/>
      <c r="B54" s="250"/>
      <c r="C54" s="251"/>
      <c r="D54" s="251"/>
      <c r="E54" s="251"/>
      <c r="F54" s="204"/>
      <c r="G54" s="252"/>
      <c r="H54" s="253"/>
      <c r="I54" s="204"/>
      <c r="J54" s="212"/>
      <c r="K54" s="254"/>
      <c r="L54" s="154"/>
      <c r="M54" s="253"/>
      <c r="N54" s="153"/>
      <c r="O54" s="224"/>
      <c r="P54" s="224"/>
      <c r="Q54" s="224"/>
      <c r="R54" s="212"/>
      <c r="S54" s="188"/>
      <c r="T54" s="188"/>
      <c r="U54" s="255"/>
      <c r="V54" s="255"/>
      <c r="W54" s="255"/>
      <c r="X54" s="255"/>
      <c r="Y54" s="255"/>
      <c r="Z54" s="255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88"/>
      <c r="AN54" s="188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88"/>
      <c r="BW54" s="188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216"/>
      <c r="DW54" s="212"/>
      <c r="DX54" s="212"/>
      <c r="DY54" s="218" t="s">
        <v>307</v>
      </c>
      <c r="DZ54" s="218" t="s">
        <v>390</v>
      </c>
      <c r="EA54" s="219">
        <v>3.5</v>
      </c>
      <c r="EB54" s="153"/>
      <c r="EC54" s="153"/>
      <c r="ED54" s="153">
        <v>0.604</v>
      </c>
      <c r="EE54" s="153">
        <v>1.26</v>
      </c>
      <c r="EF54" s="153">
        <v>0.479</v>
      </c>
      <c r="EG54" s="222" t="s">
        <v>389</v>
      </c>
      <c r="EH54" s="153">
        <v>0.000246</v>
      </c>
      <c r="EI54" s="153">
        <v>1.2</v>
      </c>
      <c r="EJ54" s="153">
        <v>0.6</v>
      </c>
      <c r="EK54" s="153">
        <v>0.017</v>
      </c>
      <c r="EL54" s="153">
        <v>0.375</v>
      </c>
      <c r="EM54" s="153">
        <v>0.05</v>
      </c>
      <c r="EN54" s="153">
        <v>0.87</v>
      </c>
      <c r="EO54" s="153">
        <v>0.25</v>
      </c>
      <c r="EP54" s="153">
        <v>0.15</v>
      </c>
      <c r="EQ54" s="153">
        <v>1.17</v>
      </c>
      <c r="ER54" s="153">
        <v>1.17</v>
      </c>
      <c r="ES54" s="212" t="s">
        <v>286</v>
      </c>
      <c r="ET54" s="153">
        <v>3.5</v>
      </c>
      <c r="EU54" s="212" t="s">
        <v>286</v>
      </c>
      <c r="EV54" s="153">
        <v>2</v>
      </c>
      <c r="EW54" s="153">
        <v>15</v>
      </c>
      <c r="EX54" s="153">
        <v>15</v>
      </c>
      <c r="EY54" s="153">
        <v>160.72</v>
      </c>
      <c r="EZ54" s="153">
        <v>160.12</v>
      </c>
      <c r="FA54" s="212">
        <v>1.5</v>
      </c>
      <c r="FB54" s="212">
        <v>1.5</v>
      </c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</row>
    <row r="55" spans="1:202" ht="21.75">
      <c r="A55" s="152"/>
      <c r="B55" s="250"/>
      <c r="C55" s="251"/>
      <c r="D55" s="251"/>
      <c r="E55" s="251"/>
      <c r="F55" s="204"/>
      <c r="G55" s="252"/>
      <c r="H55" s="253"/>
      <c r="I55" s="204"/>
      <c r="J55" s="212"/>
      <c r="K55" s="254"/>
      <c r="L55" s="154"/>
      <c r="M55" s="253"/>
      <c r="N55" s="153"/>
      <c r="O55" s="224"/>
      <c r="P55" s="224"/>
      <c r="Q55" s="224"/>
      <c r="R55" s="212"/>
      <c r="S55" s="188"/>
      <c r="T55" s="188"/>
      <c r="U55" s="255"/>
      <c r="V55" s="255"/>
      <c r="W55" s="255"/>
      <c r="X55" s="255"/>
      <c r="Y55" s="255"/>
      <c r="Z55" s="255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88"/>
      <c r="AN55" s="188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88"/>
      <c r="BW55" s="188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216"/>
      <c r="DW55" s="212"/>
      <c r="DX55" s="212"/>
      <c r="DY55" s="218" t="s">
        <v>390</v>
      </c>
      <c r="DZ55" s="218" t="s">
        <v>391</v>
      </c>
      <c r="EA55" s="219">
        <v>3.263</v>
      </c>
      <c r="EB55" s="153"/>
      <c r="EC55" s="153"/>
      <c r="ED55" s="153">
        <v>0.536</v>
      </c>
      <c r="EE55" s="153">
        <v>0.278</v>
      </c>
      <c r="EF55" s="153">
        <v>0.928</v>
      </c>
      <c r="EG55" s="222" t="s">
        <v>392</v>
      </c>
      <c r="EH55" s="257">
        <v>0.012</v>
      </c>
      <c r="EI55" s="153">
        <v>0.9</v>
      </c>
      <c r="EJ55" s="153">
        <v>0.23</v>
      </c>
      <c r="EK55" s="153">
        <v>0.017</v>
      </c>
      <c r="EL55" s="153">
        <v>0.163</v>
      </c>
      <c r="EM55" s="153">
        <v>0.05</v>
      </c>
      <c r="EN55" s="153">
        <v>0.8</v>
      </c>
      <c r="EO55" s="153">
        <v>0.25</v>
      </c>
      <c r="EP55" s="153">
        <v>0.15</v>
      </c>
      <c r="EQ55" s="153">
        <v>0.95</v>
      </c>
      <c r="ER55" s="153">
        <v>0.95</v>
      </c>
      <c r="ES55" s="212" t="s">
        <v>286</v>
      </c>
      <c r="ET55" s="153">
        <v>3.5</v>
      </c>
      <c r="EU55" s="212" t="s">
        <v>286</v>
      </c>
      <c r="EV55" s="153">
        <v>2</v>
      </c>
      <c r="EW55" s="153">
        <v>15</v>
      </c>
      <c r="EX55" s="153">
        <v>15</v>
      </c>
      <c r="EY55" s="153">
        <v>160.09</v>
      </c>
      <c r="EZ55" s="153">
        <v>159.78</v>
      </c>
      <c r="FA55" s="212">
        <v>1.5</v>
      </c>
      <c r="FB55" s="212">
        <v>1.5</v>
      </c>
      <c r="FC55" s="220"/>
      <c r="FD55" s="220"/>
      <c r="FE55" s="220"/>
      <c r="FF55" s="220"/>
      <c r="FG55" s="220"/>
      <c r="FH55" s="220"/>
      <c r="FI55" s="220"/>
      <c r="FJ55" s="220"/>
      <c r="FK55" s="220"/>
      <c r="FL55" s="220"/>
      <c r="FM55" s="220"/>
      <c r="FN55" s="220"/>
      <c r="FO55" s="220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</row>
    <row r="56" spans="1:202" ht="21.75">
      <c r="A56" s="152"/>
      <c r="B56" s="250"/>
      <c r="C56" s="251"/>
      <c r="D56" s="251"/>
      <c r="E56" s="251"/>
      <c r="F56" s="204"/>
      <c r="G56" s="252"/>
      <c r="H56" s="253"/>
      <c r="I56" s="204"/>
      <c r="J56" s="212"/>
      <c r="K56" s="254"/>
      <c r="L56" s="154"/>
      <c r="M56" s="253"/>
      <c r="N56" s="153"/>
      <c r="O56" s="224"/>
      <c r="P56" s="224"/>
      <c r="Q56" s="224"/>
      <c r="R56" s="153"/>
      <c r="S56" s="153"/>
      <c r="T56" s="153"/>
      <c r="U56" s="255"/>
      <c r="V56" s="255"/>
      <c r="W56" s="255"/>
      <c r="X56" s="255"/>
      <c r="Y56" s="255"/>
      <c r="Z56" s="255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216" t="s">
        <v>393</v>
      </c>
      <c r="DW56" s="188" t="s">
        <v>282</v>
      </c>
      <c r="DX56" s="212" t="s">
        <v>283</v>
      </c>
      <c r="DY56" s="217">
        <v>0</v>
      </c>
      <c r="DZ56" s="218" t="s">
        <v>394</v>
      </c>
      <c r="EA56" s="221">
        <v>2</v>
      </c>
      <c r="EB56" s="153"/>
      <c r="EC56" s="153"/>
      <c r="ED56" s="153">
        <v>0.123</v>
      </c>
      <c r="EE56" s="153">
        <v>0.484</v>
      </c>
      <c r="EF56" s="153">
        <v>0.349</v>
      </c>
      <c r="EG56" s="222" t="s">
        <v>392</v>
      </c>
      <c r="EH56" s="153">
        <v>0.000238</v>
      </c>
      <c r="EI56" s="153">
        <v>0.4</v>
      </c>
      <c r="EJ56" s="153">
        <v>0.45</v>
      </c>
      <c r="EK56" s="153">
        <v>0.017</v>
      </c>
      <c r="EL56" s="153">
        <v>0.195</v>
      </c>
      <c r="EM56" s="153">
        <v>0.05</v>
      </c>
      <c r="EN56" s="153">
        <v>0.7</v>
      </c>
      <c r="EO56" s="153">
        <v>0.25</v>
      </c>
      <c r="EP56" s="153">
        <v>0.15</v>
      </c>
      <c r="EQ56" s="153">
        <v>0.95</v>
      </c>
      <c r="ER56" s="153">
        <v>0.95</v>
      </c>
      <c r="ES56" s="212" t="s">
        <v>286</v>
      </c>
      <c r="ET56" s="153">
        <v>2</v>
      </c>
      <c r="EU56" s="212" t="s">
        <v>286</v>
      </c>
      <c r="EV56" s="153">
        <v>1.5</v>
      </c>
      <c r="EW56" s="153">
        <v>15</v>
      </c>
      <c r="EX56" s="153">
        <v>10</v>
      </c>
      <c r="EY56" s="153">
        <v>162.53</v>
      </c>
      <c r="EZ56" s="153">
        <v>161.58</v>
      </c>
      <c r="FA56" s="212">
        <v>1.5</v>
      </c>
      <c r="FB56" s="212">
        <v>1.5</v>
      </c>
      <c r="FC56" s="220">
        <v>1</v>
      </c>
      <c r="FD56" s="220">
        <v>0</v>
      </c>
      <c r="FE56" s="220">
        <v>1</v>
      </c>
      <c r="FF56" s="220">
        <v>1</v>
      </c>
      <c r="FG56" s="220">
        <v>0</v>
      </c>
      <c r="FH56" s="220">
        <v>0</v>
      </c>
      <c r="FI56" s="220">
        <v>0</v>
      </c>
      <c r="FJ56" s="220">
        <v>0</v>
      </c>
      <c r="FK56" s="220">
        <v>0</v>
      </c>
      <c r="FL56" s="220">
        <v>0</v>
      </c>
      <c r="FM56" s="220">
        <v>0</v>
      </c>
      <c r="FN56" s="220">
        <v>0</v>
      </c>
      <c r="FO56" s="220">
        <v>0</v>
      </c>
      <c r="FP56" s="153">
        <v>0</v>
      </c>
      <c r="FQ56" s="153">
        <v>0</v>
      </c>
      <c r="FR56" s="153">
        <v>4</v>
      </c>
      <c r="FS56" s="153">
        <v>1</v>
      </c>
      <c r="FT56" s="153">
        <v>0</v>
      </c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</row>
    <row r="57" spans="1:202" ht="21.75">
      <c r="A57" s="152"/>
      <c r="B57" s="250"/>
      <c r="C57" s="251"/>
      <c r="D57" s="251"/>
      <c r="E57" s="251"/>
      <c r="F57" s="204"/>
      <c r="G57" s="252"/>
      <c r="H57" s="253"/>
      <c r="I57" s="204"/>
      <c r="J57" s="212"/>
      <c r="K57" s="254"/>
      <c r="L57" s="154"/>
      <c r="M57" s="253"/>
      <c r="N57" s="153"/>
      <c r="O57" s="224"/>
      <c r="P57" s="224"/>
      <c r="Q57" s="224"/>
      <c r="R57" s="153"/>
      <c r="S57" s="153"/>
      <c r="T57" s="153"/>
      <c r="U57" s="255"/>
      <c r="V57" s="255"/>
      <c r="W57" s="255"/>
      <c r="X57" s="255"/>
      <c r="Y57" s="255"/>
      <c r="Z57" s="255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216" t="s">
        <v>395</v>
      </c>
      <c r="DW57" s="188" t="s">
        <v>282</v>
      </c>
      <c r="DX57" s="212" t="s">
        <v>283</v>
      </c>
      <c r="DY57" s="217">
        <v>0</v>
      </c>
      <c r="DZ57" s="218" t="s">
        <v>394</v>
      </c>
      <c r="EA57" s="221">
        <v>2</v>
      </c>
      <c r="EB57" s="153"/>
      <c r="EC57" s="153"/>
      <c r="ED57" s="153">
        <v>0.194</v>
      </c>
      <c r="EE57" s="153">
        <v>0.416</v>
      </c>
      <c r="EF57" s="153">
        <v>0.383</v>
      </c>
      <c r="EG57" s="222" t="s">
        <v>392</v>
      </c>
      <c r="EH57" s="153">
        <v>0.000313</v>
      </c>
      <c r="EI57" s="153">
        <v>0.4</v>
      </c>
      <c r="EJ57" s="153">
        <v>0.41</v>
      </c>
      <c r="EK57" s="153">
        <v>0.017</v>
      </c>
      <c r="EL57" s="153">
        <v>0.195</v>
      </c>
      <c r="EM57" s="153">
        <v>0.05</v>
      </c>
      <c r="EN57" s="153">
        <v>0.66</v>
      </c>
      <c r="EO57" s="153">
        <v>0.25</v>
      </c>
      <c r="EP57" s="153">
        <v>0.15</v>
      </c>
      <c r="EQ57" s="153">
        <v>0.91</v>
      </c>
      <c r="ER57" s="153">
        <v>0.91</v>
      </c>
      <c r="ES57" s="212" t="s">
        <v>286</v>
      </c>
      <c r="ET57" s="153">
        <v>2</v>
      </c>
      <c r="EU57" s="212" t="s">
        <v>286</v>
      </c>
      <c r="EV57" s="153">
        <v>1.5</v>
      </c>
      <c r="EW57" s="153">
        <v>15</v>
      </c>
      <c r="EX57" s="153">
        <v>10</v>
      </c>
      <c r="EY57" s="215">
        <v>161.7</v>
      </c>
      <c r="EZ57" s="153">
        <v>160.25</v>
      </c>
      <c r="FA57" s="212">
        <v>1.5</v>
      </c>
      <c r="FB57" s="212">
        <v>1.5</v>
      </c>
      <c r="FC57" s="220">
        <v>1</v>
      </c>
      <c r="FD57" s="220">
        <v>0</v>
      </c>
      <c r="FE57" s="220">
        <v>4</v>
      </c>
      <c r="FF57" s="220">
        <v>3</v>
      </c>
      <c r="FG57" s="220">
        <v>2</v>
      </c>
      <c r="FH57" s="220">
        <v>0</v>
      </c>
      <c r="FI57" s="220">
        <v>2</v>
      </c>
      <c r="FJ57" s="220">
        <v>0</v>
      </c>
      <c r="FK57" s="220">
        <v>2</v>
      </c>
      <c r="FL57" s="220" t="s">
        <v>274</v>
      </c>
      <c r="FM57" s="220">
        <v>0</v>
      </c>
      <c r="FN57" s="220">
        <v>0</v>
      </c>
      <c r="FO57" s="220">
        <v>0</v>
      </c>
      <c r="FP57" s="153">
        <v>0</v>
      </c>
      <c r="FQ57" s="153">
        <v>0</v>
      </c>
      <c r="FR57" s="153">
        <v>6</v>
      </c>
      <c r="FS57" s="153">
        <v>1</v>
      </c>
      <c r="FT57" s="153">
        <v>0</v>
      </c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</row>
    <row r="58" spans="1:202" ht="21.75">
      <c r="A58" s="152"/>
      <c r="B58" s="250"/>
      <c r="C58" s="251"/>
      <c r="D58" s="251"/>
      <c r="E58" s="251"/>
      <c r="F58" s="204"/>
      <c r="G58" s="252"/>
      <c r="H58" s="253"/>
      <c r="I58" s="204"/>
      <c r="J58" s="212"/>
      <c r="K58" s="254"/>
      <c r="L58" s="154"/>
      <c r="M58" s="253"/>
      <c r="N58" s="153"/>
      <c r="O58" s="224"/>
      <c r="P58" s="224"/>
      <c r="Q58" s="224"/>
      <c r="R58" s="153"/>
      <c r="S58" s="153"/>
      <c r="T58" s="153"/>
      <c r="U58" s="255"/>
      <c r="V58" s="255"/>
      <c r="W58" s="255"/>
      <c r="X58" s="255"/>
      <c r="Y58" s="255"/>
      <c r="Z58" s="255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216" t="s">
        <v>396</v>
      </c>
      <c r="DW58" s="188" t="s">
        <v>282</v>
      </c>
      <c r="DX58" s="212" t="s">
        <v>283</v>
      </c>
      <c r="DY58" s="217">
        <v>0</v>
      </c>
      <c r="DZ58" s="218" t="s">
        <v>305</v>
      </c>
      <c r="EA58" s="219">
        <v>3.5</v>
      </c>
      <c r="EB58" s="153"/>
      <c r="EC58" s="153"/>
      <c r="ED58" s="227">
        <v>0.51</v>
      </c>
      <c r="EE58" s="153">
        <v>1.027</v>
      </c>
      <c r="EF58" s="153">
        <v>0.506</v>
      </c>
      <c r="EG58" s="222" t="s">
        <v>392</v>
      </c>
      <c r="EH58" s="153">
        <v>0.000308</v>
      </c>
      <c r="EI58" s="153">
        <v>0.9</v>
      </c>
      <c r="EJ58" s="153">
        <v>0.58</v>
      </c>
      <c r="EK58" s="153">
        <v>0.017</v>
      </c>
      <c r="EL58" s="153">
        <v>0.343</v>
      </c>
      <c r="EM58" s="153">
        <v>0.05</v>
      </c>
      <c r="EN58" s="153">
        <v>0.83</v>
      </c>
      <c r="EO58" s="153">
        <v>0.25</v>
      </c>
      <c r="EP58" s="153">
        <v>0.15</v>
      </c>
      <c r="EQ58" s="153">
        <v>1.08</v>
      </c>
      <c r="ER58" s="153">
        <v>1.08</v>
      </c>
      <c r="ES58" s="212" t="s">
        <v>286</v>
      </c>
      <c r="ET58" s="153">
        <v>2</v>
      </c>
      <c r="EU58" s="212" t="s">
        <v>286</v>
      </c>
      <c r="EV58" s="153">
        <v>1.5</v>
      </c>
      <c r="EW58" s="153">
        <v>15</v>
      </c>
      <c r="EX58" s="153">
        <v>10</v>
      </c>
      <c r="EY58" s="153">
        <v>161.18</v>
      </c>
      <c r="EZ58" s="153">
        <v>160.02</v>
      </c>
      <c r="FA58" s="212">
        <v>1.5</v>
      </c>
      <c r="FB58" s="212">
        <v>1.5</v>
      </c>
      <c r="FC58" s="220">
        <v>1</v>
      </c>
      <c r="FD58" s="220">
        <v>0</v>
      </c>
      <c r="FE58" s="220">
        <v>5</v>
      </c>
      <c r="FF58" s="220">
        <v>0</v>
      </c>
      <c r="FG58" s="220">
        <v>4</v>
      </c>
      <c r="FH58" s="220">
        <v>1</v>
      </c>
      <c r="FI58" s="220">
        <v>2</v>
      </c>
      <c r="FJ58" s="220">
        <v>0</v>
      </c>
      <c r="FK58" s="220">
        <v>2</v>
      </c>
      <c r="FL58" s="220">
        <v>1</v>
      </c>
      <c r="FM58" s="220">
        <v>0</v>
      </c>
      <c r="FN58" s="220">
        <v>0</v>
      </c>
      <c r="FO58" s="220">
        <v>3</v>
      </c>
      <c r="FP58" s="153">
        <v>0</v>
      </c>
      <c r="FQ58" s="153">
        <v>0</v>
      </c>
      <c r="FR58" s="153">
        <v>18</v>
      </c>
      <c r="FS58" s="153">
        <v>1</v>
      </c>
      <c r="FT58" s="153">
        <v>0</v>
      </c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</row>
    <row r="59" spans="1:202" ht="21.75">
      <c r="A59" s="152"/>
      <c r="B59" s="250"/>
      <c r="C59" s="251"/>
      <c r="D59" s="251"/>
      <c r="E59" s="251"/>
      <c r="F59" s="204"/>
      <c r="G59" s="252"/>
      <c r="H59" s="253"/>
      <c r="I59" s="204"/>
      <c r="J59" s="212"/>
      <c r="K59" s="254"/>
      <c r="L59" s="154"/>
      <c r="M59" s="253"/>
      <c r="N59" s="153"/>
      <c r="O59" s="224"/>
      <c r="P59" s="224"/>
      <c r="Q59" s="224"/>
      <c r="R59" s="153"/>
      <c r="S59" s="153"/>
      <c r="T59" s="153"/>
      <c r="U59" s="255"/>
      <c r="V59" s="255"/>
      <c r="W59" s="255"/>
      <c r="X59" s="255"/>
      <c r="Y59" s="255"/>
      <c r="Z59" s="255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216"/>
      <c r="DW59" s="212"/>
      <c r="DX59" s="212"/>
      <c r="DY59" s="218" t="s">
        <v>305</v>
      </c>
      <c r="DZ59" s="218" t="s">
        <v>397</v>
      </c>
      <c r="EA59" s="219">
        <v>2.43</v>
      </c>
      <c r="EB59" s="153"/>
      <c r="EC59" s="153"/>
      <c r="ED59" s="153">
        <v>0.203</v>
      </c>
      <c r="EE59" s="153">
        <v>0.535</v>
      </c>
      <c r="EF59" s="153">
        <v>0.349</v>
      </c>
      <c r="EG59" s="222" t="s">
        <v>392</v>
      </c>
      <c r="EH59" s="153">
        <v>0.000265</v>
      </c>
      <c r="EI59" s="153">
        <v>0.6</v>
      </c>
      <c r="EJ59" s="153">
        <v>0.43</v>
      </c>
      <c r="EK59" s="153">
        <v>0.017</v>
      </c>
      <c r="EL59" s="153">
        <v>0.248</v>
      </c>
      <c r="EM59" s="153">
        <v>0.05</v>
      </c>
      <c r="EN59" s="153">
        <v>0.68</v>
      </c>
      <c r="EO59" s="153">
        <v>0.25</v>
      </c>
      <c r="EP59" s="153">
        <v>0.15</v>
      </c>
      <c r="EQ59" s="153">
        <v>0.93</v>
      </c>
      <c r="ER59" s="153">
        <v>0.93</v>
      </c>
      <c r="ES59" s="212" t="s">
        <v>286</v>
      </c>
      <c r="ET59" s="153">
        <v>2</v>
      </c>
      <c r="EU59" s="212" t="s">
        <v>286</v>
      </c>
      <c r="EV59" s="153">
        <v>1.5</v>
      </c>
      <c r="EW59" s="153">
        <v>15</v>
      </c>
      <c r="EX59" s="153">
        <v>10</v>
      </c>
      <c r="EY59" s="153"/>
      <c r="EZ59" s="153"/>
      <c r="FA59" s="212">
        <v>1.5</v>
      </c>
      <c r="FB59" s="212">
        <v>1.5</v>
      </c>
      <c r="FC59" s="220"/>
      <c r="FD59" s="220"/>
      <c r="FE59" s="220"/>
      <c r="FF59" s="220"/>
      <c r="FG59" s="220"/>
      <c r="FH59" s="220"/>
      <c r="FI59" s="220"/>
      <c r="FJ59" s="220"/>
      <c r="FK59" s="220"/>
      <c r="FL59" s="220"/>
      <c r="FM59" s="220"/>
      <c r="FN59" s="220"/>
      <c r="FO59" s="220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</row>
    <row r="60" spans="1:202" ht="21.75">
      <c r="A60" s="152"/>
      <c r="B60" s="250"/>
      <c r="C60" s="251"/>
      <c r="D60" s="251"/>
      <c r="E60" s="251"/>
      <c r="F60" s="204"/>
      <c r="G60" s="252"/>
      <c r="H60" s="253"/>
      <c r="I60" s="204"/>
      <c r="J60" s="212"/>
      <c r="K60" s="254"/>
      <c r="L60" s="154"/>
      <c r="M60" s="253"/>
      <c r="N60" s="153"/>
      <c r="O60" s="224"/>
      <c r="P60" s="224"/>
      <c r="Q60" s="224"/>
      <c r="R60" s="153"/>
      <c r="S60" s="153"/>
      <c r="T60" s="153"/>
      <c r="U60" s="255"/>
      <c r="V60" s="255"/>
      <c r="W60" s="255"/>
      <c r="X60" s="255"/>
      <c r="Y60" s="255"/>
      <c r="Z60" s="255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216" t="s">
        <v>309</v>
      </c>
      <c r="DW60" s="188" t="s">
        <v>282</v>
      </c>
      <c r="DX60" s="212" t="s">
        <v>283</v>
      </c>
      <c r="DY60" s="217">
        <v>0</v>
      </c>
      <c r="DZ60" s="218" t="s">
        <v>305</v>
      </c>
      <c r="EA60" s="219">
        <v>3.5</v>
      </c>
      <c r="EB60" s="153"/>
      <c r="EC60" s="153"/>
      <c r="ED60" s="153">
        <v>3.024</v>
      </c>
      <c r="EE60" s="153">
        <v>4.159</v>
      </c>
      <c r="EF60" s="153">
        <v>0.727</v>
      </c>
      <c r="EG60" s="222" t="s">
        <v>389</v>
      </c>
      <c r="EH60" s="257">
        <v>0.00025</v>
      </c>
      <c r="EI60" s="153">
        <v>1.8</v>
      </c>
      <c r="EJ60" s="153">
        <v>1.17</v>
      </c>
      <c r="EK60" s="153">
        <v>0.017</v>
      </c>
      <c r="EL60" s="153">
        <v>0.691</v>
      </c>
      <c r="EM60" s="153">
        <v>0.05</v>
      </c>
      <c r="EN60" s="153">
        <v>1.57</v>
      </c>
      <c r="EO60" s="153">
        <v>0.25</v>
      </c>
      <c r="EP60" s="153">
        <v>0.15</v>
      </c>
      <c r="EQ60" s="153">
        <v>1.87</v>
      </c>
      <c r="ER60" s="153">
        <v>1.87</v>
      </c>
      <c r="ES60" s="212" t="s">
        <v>286</v>
      </c>
      <c r="ET60" s="153">
        <v>2</v>
      </c>
      <c r="EU60" s="212" t="s">
        <v>286</v>
      </c>
      <c r="EV60" s="153">
        <v>3.5</v>
      </c>
      <c r="EW60" s="153">
        <v>15</v>
      </c>
      <c r="EX60" s="153">
        <v>25</v>
      </c>
      <c r="EY60" s="153">
        <v>164.17</v>
      </c>
      <c r="EZ60" s="215">
        <v>162.6</v>
      </c>
      <c r="FA60" s="212">
        <v>1.5</v>
      </c>
      <c r="FB60" s="212">
        <v>1.5</v>
      </c>
      <c r="FC60" s="220">
        <v>1</v>
      </c>
      <c r="FD60" s="220">
        <v>2</v>
      </c>
      <c r="FE60" s="220">
        <v>7</v>
      </c>
      <c r="FF60" s="220">
        <v>6</v>
      </c>
      <c r="FG60" s="220">
        <v>17</v>
      </c>
      <c r="FH60" s="220">
        <v>4</v>
      </c>
      <c r="FI60" s="220">
        <v>7</v>
      </c>
      <c r="FJ60" s="220">
        <v>14</v>
      </c>
      <c r="FK60" s="220">
        <v>6</v>
      </c>
      <c r="FL60" s="220">
        <v>3</v>
      </c>
      <c r="FM60" s="220">
        <v>4</v>
      </c>
      <c r="FN60" s="220">
        <v>4</v>
      </c>
      <c r="FO60" s="220">
        <v>20</v>
      </c>
      <c r="FP60" s="153">
        <v>8</v>
      </c>
      <c r="FQ60" s="153">
        <v>0</v>
      </c>
      <c r="FR60" s="153">
        <v>37</v>
      </c>
      <c r="FS60" s="153">
        <v>1</v>
      </c>
      <c r="FT60" s="153">
        <v>9</v>
      </c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</row>
    <row r="61" spans="1:202" ht="21.75">
      <c r="A61" s="152"/>
      <c r="B61" s="250"/>
      <c r="C61" s="251"/>
      <c r="D61" s="251"/>
      <c r="E61" s="251"/>
      <c r="F61" s="204"/>
      <c r="G61" s="252"/>
      <c r="H61" s="253"/>
      <c r="I61" s="204"/>
      <c r="J61" s="212"/>
      <c r="K61" s="254"/>
      <c r="L61" s="154"/>
      <c r="M61" s="253"/>
      <c r="N61" s="153"/>
      <c r="O61" s="224"/>
      <c r="P61" s="224"/>
      <c r="Q61" s="224"/>
      <c r="R61" s="153"/>
      <c r="S61" s="153"/>
      <c r="T61" s="153"/>
      <c r="U61" s="255"/>
      <c r="V61" s="255"/>
      <c r="W61" s="255"/>
      <c r="X61" s="255"/>
      <c r="Y61" s="255"/>
      <c r="Z61" s="255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216"/>
      <c r="DW61" s="212"/>
      <c r="DX61" s="212"/>
      <c r="DY61" s="256" t="s">
        <v>305</v>
      </c>
      <c r="DZ61" s="218" t="s">
        <v>307</v>
      </c>
      <c r="EA61" s="219">
        <v>3.5</v>
      </c>
      <c r="EB61" s="153"/>
      <c r="EC61" s="153"/>
      <c r="ED61" s="153">
        <v>2.556</v>
      </c>
      <c r="EE61" s="153">
        <v>4.106</v>
      </c>
      <c r="EF61" s="153">
        <v>0.617</v>
      </c>
      <c r="EG61" s="222" t="s">
        <v>389</v>
      </c>
      <c r="EH61" s="153">
        <v>0.000182</v>
      </c>
      <c r="EI61" s="153">
        <v>1.8</v>
      </c>
      <c r="EJ61" s="153">
        <v>1.16</v>
      </c>
      <c r="EK61" s="153">
        <v>0.017</v>
      </c>
      <c r="EL61" s="153">
        <v>0.497</v>
      </c>
      <c r="EM61" s="153">
        <v>0.05</v>
      </c>
      <c r="EN61" s="153">
        <v>1.56</v>
      </c>
      <c r="EO61" s="153">
        <v>0.25</v>
      </c>
      <c r="EP61" s="153">
        <v>0.15</v>
      </c>
      <c r="EQ61" s="153">
        <v>1.86</v>
      </c>
      <c r="ER61" s="153">
        <v>1.86</v>
      </c>
      <c r="ES61" s="212" t="s">
        <v>286</v>
      </c>
      <c r="ET61" s="153">
        <v>2</v>
      </c>
      <c r="EU61" s="212" t="s">
        <v>286</v>
      </c>
      <c r="EV61" s="153">
        <v>3.5</v>
      </c>
      <c r="EW61" s="153">
        <v>15</v>
      </c>
      <c r="EX61" s="153">
        <v>25</v>
      </c>
      <c r="EY61" s="153">
        <v>162.19</v>
      </c>
      <c r="EZ61" s="153">
        <v>161.89</v>
      </c>
      <c r="FA61" s="212">
        <v>1.5</v>
      </c>
      <c r="FB61" s="212">
        <v>1.5</v>
      </c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</row>
    <row r="62" spans="1:202" ht="21.75">
      <c r="A62" s="152"/>
      <c r="B62" s="250"/>
      <c r="C62" s="251"/>
      <c r="D62" s="251"/>
      <c r="E62" s="251"/>
      <c r="F62" s="204"/>
      <c r="G62" s="252"/>
      <c r="H62" s="253"/>
      <c r="I62" s="204"/>
      <c r="J62" s="212"/>
      <c r="K62" s="254"/>
      <c r="L62" s="154"/>
      <c r="M62" s="253"/>
      <c r="N62" s="153"/>
      <c r="O62" s="224"/>
      <c r="P62" s="224"/>
      <c r="Q62" s="224"/>
      <c r="R62" s="153"/>
      <c r="S62" s="153"/>
      <c r="T62" s="153"/>
      <c r="U62" s="255"/>
      <c r="V62" s="255"/>
      <c r="W62" s="255"/>
      <c r="X62" s="255"/>
      <c r="Y62" s="255"/>
      <c r="Z62" s="255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216"/>
      <c r="DW62" s="212"/>
      <c r="DX62" s="212"/>
      <c r="DY62" s="218" t="s">
        <v>307</v>
      </c>
      <c r="DZ62" s="218" t="s">
        <v>390</v>
      </c>
      <c r="EA62" s="219">
        <v>3.5</v>
      </c>
      <c r="EB62" s="153"/>
      <c r="EC62" s="153"/>
      <c r="ED62" s="153">
        <v>1.705</v>
      </c>
      <c r="EE62" s="153">
        <v>2.612</v>
      </c>
      <c r="EF62" s="153">
        <v>0.653</v>
      </c>
      <c r="EG62" s="222" t="s">
        <v>389</v>
      </c>
      <c r="EH62" s="153">
        <v>0.000278</v>
      </c>
      <c r="EI62" s="153">
        <v>1.6</v>
      </c>
      <c r="EJ62" s="153">
        <v>0.89</v>
      </c>
      <c r="EK62" s="153">
        <v>0.017</v>
      </c>
      <c r="EL62" s="153">
        <v>0.543</v>
      </c>
      <c r="EM62" s="153">
        <v>0.05</v>
      </c>
      <c r="EN62" s="153">
        <v>1.19</v>
      </c>
      <c r="EO62" s="153">
        <v>0.25</v>
      </c>
      <c r="EP62" s="153">
        <v>0.15</v>
      </c>
      <c r="EQ62" s="153">
        <v>1.49</v>
      </c>
      <c r="ER62" s="153">
        <v>1.49</v>
      </c>
      <c r="ES62" s="212" t="s">
        <v>286</v>
      </c>
      <c r="ET62" s="153">
        <v>2</v>
      </c>
      <c r="EU62" s="212" t="s">
        <v>286</v>
      </c>
      <c r="EV62" s="153">
        <v>3.5</v>
      </c>
      <c r="EW62" s="153">
        <v>15</v>
      </c>
      <c r="EX62" s="153">
        <v>20</v>
      </c>
      <c r="EY62" s="153">
        <v>159.13</v>
      </c>
      <c r="EZ62" s="153">
        <v>158.83</v>
      </c>
      <c r="FA62" s="212">
        <v>1.5</v>
      </c>
      <c r="FB62" s="212">
        <v>1.5</v>
      </c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</row>
    <row r="63" spans="1:202" ht="21.75">
      <c r="A63" s="152"/>
      <c r="B63" s="250"/>
      <c r="C63" s="251"/>
      <c r="D63" s="251"/>
      <c r="E63" s="251"/>
      <c r="F63" s="204"/>
      <c r="G63" s="252"/>
      <c r="H63" s="253"/>
      <c r="I63" s="204"/>
      <c r="J63" s="212"/>
      <c r="K63" s="254"/>
      <c r="L63" s="154"/>
      <c r="M63" s="253"/>
      <c r="N63" s="153"/>
      <c r="O63" s="224"/>
      <c r="P63" s="224"/>
      <c r="Q63" s="224"/>
      <c r="R63" s="153"/>
      <c r="S63" s="153"/>
      <c r="T63" s="153"/>
      <c r="U63" s="255"/>
      <c r="V63" s="255"/>
      <c r="W63" s="255"/>
      <c r="X63" s="255"/>
      <c r="Y63" s="255"/>
      <c r="Z63" s="255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216"/>
      <c r="DW63" s="212"/>
      <c r="DX63" s="212"/>
      <c r="DY63" s="218" t="s">
        <v>390</v>
      </c>
      <c r="DZ63" s="218" t="s">
        <v>398</v>
      </c>
      <c r="EA63" s="219">
        <v>3.5</v>
      </c>
      <c r="EB63" s="153"/>
      <c r="EC63" s="153"/>
      <c r="ED63" s="153">
        <v>1.559</v>
      </c>
      <c r="EE63" s="153">
        <v>2.434</v>
      </c>
      <c r="EF63" s="153">
        <v>0.641</v>
      </c>
      <c r="EG63" s="222" t="s">
        <v>389</v>
      </c>
      <c r="EH63" s="153">
        <v>0.000278</v>
      </c>
      <c r="EI63" s="153">
        <v>1.4</v>
      </c>
      <c r="EJ63" s="153">
        <v>0.89</v>
      </c>
      <c r="EK63" s="153">
        <v>0.017</v>
      </c>
      <c r="EL63" s="153">
        <v>0.528</v>
      </c>
      <c r="EM63" s="153">
        <v>0.05</v>
      </c>
      <c r="EN63" s="153">
        <v>1.19</v>
      </c>
      <c r="EO63" s="153">
        <v>0.25</v>
      </c>
      <c r="EP63" s="153">
        <v>0.15</v>
      </c>
      <c r="EQ63" s="153">
        <v>1.49</v>
      </c>
      <c r="ER63" s="153">
        <v>1.49</v>
      </c>
      <c r="ES63" s="212" t="s">
        <v>286</v>
      </c>
      <c r="ET63" s="153">
        <v>2</v>
      </c>
      <c r="EU63" s="212" t="s">
        <v>286</v>
      </c>
      <c r="EV63" s="153">
        <v>3.5</v>
      </c>
      <c r="EW63" s="153">
        <v>15</v>
      </c>
      <c r="EX63" s="153">
        <v>25</v>
      </c>
      <c r="EY63" s="215">
        <v>158.1</v>
      </c>
      <c r="EZ63" s="215">
        <v>157.9</v>
      </c>
      <c r="FA63" s="212">
        <v>1.5</v>
      </c>
      <c r="FB63" s="212">
        <v>1.5</v>
      </c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</row>
    <row r="64" spans="1:202" ht="21.75">
      <c r="A64" s="152"/>
      <c r="B64" s="250"/>
      <c r="C64" s="251"/>
      <c r="D64" s="251"/>
      <c r="E64" s="251"/>
      <c r="F64" s="204"/>
      <c r="G64" s="252"/>
      <c r="H64" s="253"/>
      <c r="I64" s="204"/>
      <c r="J64" s="212"/>
      <c r="K64" s="254"/>
      <c r="L64" s="154"/>
      <c r="M64" s="253"/>
      <c r="N64" s="153"/>
      <c r="O64" s="224"/>
      <c r="P64" s="224"/>
      <c r="Q64" s="224"/>
      <c r="R64" s="153"/>
      <c r="S64" s="153"/>
      <c r="T64" s="153"/>
      <c r="U64" s="255"/>
      <c r="V64" s="255"/>
      <c r="W64" s="255"/>
      <c r="X64" s="255"/>
      <c r="Y64" s="255"/>
      <c r="Z64" s="255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216"/>
      <c r="DW64" s="212"/>
      <c r="DX64" s="212"/>
      <c r="DY64" s="217" t="s">
        <v>398</v>
      </c>
      <c r="DZ64" s="218" t="s">
        <v>399</v>
      </c>
      <c r="EA64" s="219">
        <v>3.5</v>
      </c>
      <c r="EB64" s="153"/>
      <c r="EC64" s="153"/>
      <c r="ED64" s="153">
        <v>1.312</v>
      </c>
      <c r="EE64" s="153">
        <v>2.42</v>
      </c>
      <c r="EF64" s="153">
        <v>0.542</v>
      </c>
      <c r="EG64" s="222" t="s">
        <v>389</v>
      </c>
      <c r="EH64" s="153">
        <v>0.00025</v>
      </c>
      <c r="EI64" s="153">
        <v>1.1</v>
      </c>
      <c r="EJ64" s="153">
        <v>1.1</v>
      </c>
      <c r="EK64" s="153">
        <v>0.017</v>
      </c>
      <c r="EL64" s="153">
        <v>0.275</v>
      </c>
      <c r="EM64" s="153">
        <v>0.05</v>
      </c>
      <c r="EN64" s="153">
        <v>1.15</v>
      </c>
      <c r="EO64" s="153">
        <v>0.25</v>
      </c>
      <c r="EP64" s="153">
        <v>0.15</v>
      </c>
      <c r="EQ64" s="153">
        <v>1.45</v>
      </c>
      <c r="ER64" s="153">
        <v>1.45</v>
      </c>
      <c r="ES64" s="212" t="s">
        <v>286</v>
      </c>
      <c r="ET64" s="153">
        <v>2</v>
      </c>
      <c r="EU64" s="212" t="s">
        <v>286</v>
      </c>
      <c r="EV64" s="153">
        <v>3.5</v>
      </c>
      <c r="EW64" s="153">
        <v>15</v>
      </c>
      <c r="EX64" s="153">
        <v>15</v>
      </c>
      <c r="EY64" s="153">
        <v>157.12</v>
      </c>
      <c r="EZ64" s="153">
        <v>156.82</v>
      </c>
      <c r="FA64" s="212">
        <v>1.5</v>
      </c>
      <c r="FB64" s="212">
        <v>1.5</v>
      </c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</row>
    <row r="65" spans="1:202" ht="21.75">
      <c r="A65" s="152"/>
      <c r="B65" s="250"/>
      <c r="C65" s="251"/>
      <c r="D65" s="251"/>
      <c r="E65" s="251"/>
      <c r="F65" s="204"/>
      <c r="G65" s="252"/>
      <c r="H65" s="253"/>
      <c r="I65" s="204"/>
      <c r="J65" s="212"/>
      <c r="K65" s="254"/>
      <c r="L65" s="154"/>
      <c r="M65" s="253"/>
      <c r="N65" s="153"/>
      <c r="O65" s="224"/>
      <c r="P65" s="224"/>
      <c r="Q65" s="224"/>
      <c r="R65" s="153"/>
      <c r="S65" s="153"/>
      <c r="T65" s="153"/>
      <c r="U65" s="255"/>
      <c r="V65" s="255"/>
      <c r="W65" s="255"/>
      <c r="X65" s="255"/>
      <c r="Y65" s="255"/>
      <c r="Z65" s="255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216"/>
      <c r="DW65" s="212"/>
      <c r="DX65" s="212"/>
      <c r="DY65" s="217" t="s">
        <v>399</v>
      </c>
      <c r="DZ65" s="218" t="s">
        <v>400</v>
      </c>
      <c r="EA65" s="219">
        <v>3.5</v>
      </c>
      <c r="EB65" s="153"/>
      <c r="EC65" s="153"/>
      <c r="ED65" s="153">
        <v>1.307</v>
      </c>
      <c r="EE65" s="153">
        <v>2.274</v>
      </c>
      <c r="EF65" s="153">
        <v>0.575</v>
      </c>
      <c r="EG65" s="222" t="s">
        <v>389</v>
      </c>
      <c r="EH65" s="153">
        <v>0.000235</v>
      </c>
      <c r="EI65" s="153">
        <v>1</v>
      </c>
      <c r="EJ65" s="153">
        <v>0.65</v>
      </c>
      <c r="EK65" s="153">
        <v>0.017</v>
      </c>
      <c r="EL65" s="153">
        <v>0.509</v>
      </c>
      <c r="EM65" s="153">
        <v>0.05</v>
      </c>
      <c r="EN65" s="153">
        <v>1.15</v>
      </c>
      <c r="EO65" s="153">
        <v>0.25</v>
      </c>
      <c r="EP65" s="153">
        <v>0.15</v>
      </c>
      <c r="EQ65" s="153">
        <v>1.15</v>
      </c>
      <c r="ER65" s="153">
        <v>1.15</v>
      </c>
      <c r="ES65" s="212" t="s">
        <v>286</v>
      </c>
      <c r="ET65" s="153">
        <v>2</v>
      </c>
      <c r="EU65" s="212" t="s">
        <v>286</v>
      </c>
      <c r="EV65" s="153">
        <v>3.5</v>
      </c>
      <c r="EW65" s="153">
        <v>15</v>
      </c>
      <c r="EX65" s="153">
        <v>15</v>
      </c>
      <c r="EY65" s="153">
        <v>156.23</v>
      </c>
      <c r="EZ65" s="153">
        <v>155.93</v>
      </c>
      <c r="FA65" s="212">
        <v>1.5</v>
      </c>
      <c r="FB65" s="212">
        <v>1.5</v>
      </c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</row>
    <row r="66" spans="1:202" ht="21.75">
      <c r="A66" s="152"/>
      <c r="B66" s="250"/>
      <c r="C66" s="251"/>
      <c r="D66" s="251"/>
      <c r="E66" s="251"/>
      <c r="F66" s="204"/>
      <c r="G66" s="252"/>
      <c r="H66" s="253"/>
      <c r="I66" s="204"/>
      <c r="J66" s="212"/>
      <c r="K66" s="254"/>
      <c r="L66" s="154"/>
      <c r="M66" s="253"/>
      <c r="N66" s="153"/>
      <c r="O66" s="224"/>
      <c r="P66" s="224"/>
      <c r="Q66" s="224"/>
      <c r="R66" s="153"/>
      <c r="S66" s="153"/>
      <c r="T66" s="153"/>
      <c r="U66" s="255"/>
      <c r="V66" s="255"/>
      <c r="W66" s="255"/>
      <c r="X66" s="255"/>
      <c r="Y66" s="255"/>
      <c r="Z66" s="255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216"/>
      <c r="DW66" s="212"/>
      <c r="DX66" s="212"/>
      <c r="DY66" s="217" t="s">
        <v>400</v>
      </c>
      <c r="DZ66" s="218" t="s">
        <v>401</v>
      </c>
      <c r="EA66" s="219">
        <v>1.547</v>
      </c>
      <c r="EB66" s="153"/>
      <c r="EC66" s="153"/>
      <c r="ED66" s="153">
        <v>0.467</v>
      </c>
      <c r="EE66" s="153">
        <v>1.057</v>
      </c>
      <c r="EF66" s="153">
        <v>0.442</v>
      </c>
      <c r="EG66" s="222" t="s">
        <v>392</v>
      </c>
      <c r="EH66" s="153">
        <v>0.000232</v>
      </c>
      <c r="EI66" s="153">
        <v>1</v>
      </c>
      <c r="EJ66" s="153">
        <v>0.57</v>
      </c>
      <c r="EK66" s="153">
        <v>0.017</v>
      </c>
      <c r="EL66" s="153">
        <v>0.346</v>
      </c>
      <c r="EM66" s="153">
        <v>0.05</v>
      </c>
      <c r="EN66" s="153">
        <v>0.9</v>
      </c>
      <c r="EO66" s="153">
        <v>0.25</v>
      </c>
      <c r="EP66" s="153">
        <v>0.15</v>
      </c>
      <c r="EQ66" s="153">
        <v>1.15</v>
      </c>
      <c r="ER66" s="153">
        <v>1.15</v>
      </c>
      <c r="ES66" s="212" t="s">
        <v>286</v>
      </c>
      <c r="ET66" s="153">
        <v>2</v>
      </c>
      <c r="EU66" s="212" t="s">
        <v>286</v>
      </c>
      <c r="EV66" s="153">
        <v>3.5</v>
      </c>
      <c r="EW66" s="153">
        <v>15</v>
      </c>
      <c r="EX66" s="153">
        <v>15</v>
      </c>
      <c r="EY66" s="153">
        <v>155.65</v>
      </c>
      <c r="EZ66" s="153">
        <v>154.83</v>
      </c>
      <c r="FA66" s="212">
        <v>1.5</v>
      </c>
      <c r="FB66" s="212">
        <v>1.5</v>
      </c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</row>
    <row r="67" spans="1:202" ht="21.75">
      <c r="A67" s="152"/>
      <c r="B67" s="250"/>
      <c r="C67" s="251"/>
      <c r="D67" s="251"/>
      <c r="E67" s="251"/>
      <c r="F67" s="204"/>
      <c r="G67" s="252"/>
      <c r="H67" s="253"/>
      <c r="I67" s="204"/>
      <c r="J67" s="212"/>
      <c r="K67" s="254"/>
      <c r="L67" s="154"/>
      <c r="M67" s="253"/>
      <c r="N67" s="153"/>
      <c r="O67" s="224"/>
      <c r="P67" s="224"/>
      <c r="Q67" s="224"/>
      <c r="R67" s="153"/>
      <c r="S67" s="153"/>
      <c r="T67" s="153"/>
      <c r="U67" s="255"/>
      <c r="V67" s="255"/>
      <c r="W67" s="255"/>
      <c r="X67" s="255"/>
      <c r="Y67" s="255"/>
      <c r="Z67" s="255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216" t="s">
        <v>402</v>
      </c>
      <c r="DW67" s="188" t="s">
        <v>282</v>
      </c>
      <c r="DX67" s="212" t="s">
        <v>283</v>
      </c>
      <c r="DY67" s="217">
        <v>0</v>
      </c>
      <c r="DZ67" s="218" t="s">
        <v>394</v>
      </c>
      <c r="EA67" s="221">
        <v>2</v>
      </c>
      <c r="EB67" s="153"/>
      <c r="EC67" s="153"/>
      <c r="ED67" s="153">
        <v>0.123</v>
      </c>
      <c r="EE67" s="153">
        <v>0.353</v>
      </c>
      <c r="EF67" s="153">
        <v>0.347</v>
      </c>
      <c r="EG67" s="222" t="s">
        <v>392</v>
      </c>
      <c r="EH67" s="257">
        <v>0.00029</v>
      </c>
      <c r="EI67" s="153">
        <v>0.4</v>
      </c>
      <c r="EJ67" s="153">
        <v>0.37</v>
      </c>
      <c r="EK67" s="153">
        <v>0.017</v>
      </c>
      <c r="EL67" s="153">
        <v>0.204</v>
      </c>
      <c r="EM67" s="153">
        <v>0.05</v>
      </c>
      <c r="EN67" s="153">
        <v>0.5</v>
      </c>
      <c r="EO67" s="153">
        <v>0.25</v>
      </c>
      <c r="EP67" s="153">
        <v>0.15</v>
      </c>
      <c r="EQ67" s="153">
        <v>0.75</v>
      </c>
      <c r="ER67" s="153">
        <v>0.75</v>
      </c>
      <c r="ES67" s="212" t="s">
        <v>286</v>
      </c>
      <c r="ET67" s="153">
        <v>2</v>
      </c>
      <c r="EU67" s="212" t="s">
        <v>286</v>
      </c>
      <c r="EV67" s="153">
        <v>2</v>
      </c>
      <c r="EW67" s="153">
        <v>10</v>
      </c>
      <c r="EX67" s="153">
        <v>15</v>
      </c>
      <c r="EY67" s="153">
        <v>161.57</v>
      </c>
      <c r="EZ67" s="153">
        <v>160.65</v>
      </c>
      <c r="FA67" s="212">
        <v>1.5</v>
      </c>
      <c r="FB67" s="212">
        <v>1.5</v>
      </c>
      <c r="FC67" s="220">
        <v>1</v>
      </c>
      <c r="FD67" s="220">
        <v>0</v>
      </c>
      <c r="FE67" s="220">
        <v>2</v>
      </c>
      <c r="FF67" s="220">
        <v>1</v>
      </c>
      <c r="FG67" s="220">
        <v>0</v>
      </c>
      <c r="FH67" s="220">
        <v>0</v>
      </c>
      <c r="FI67" s="220">
        <v>0</v>
      </c>
      <c r="FJ67" s="220">
        <v>0</v>
      </c>
      <c r="FK67" s="220">
        <v>0</v>
      </c>
      <c r="FL67" s="220">
        <v>0</v>
      </c>
      <c r="FM67" s="220">
        <v>0</v>
      </c>
      <c r="FN67" s="220">
        <v>0</v>
      </c>
      <c r="FO67" s="220">
        <v>4</v>
      </c>
      <c r="FP67" s="153">
        <v>0</v>
      </c>
      <c r="FQ67" s="153">
        <v>0</v>
      </c>
      <c r="FR67" s="153">
        <v>1</v>
      </c>
      <c r="FS67" s="153">
        <v>1</v>
      </c>
      <c r="FT67" s="153">
        <v>0</v>
      </c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</row>
    <row r="68" spans="1:202" ht="21.75">
      <c r="A68" s="152"/>
      <c r="B68" s="250"/>
      <c r="C68" s="251"/>
      <c r="D68" s="251"/>
      <c r="E68" s="251"/>
      <c r="F68" s="204"/>
      <c r="G68" s="252"/>
      <c r="H68" s="253"/>
      <c r="I68" s="204"/>
      <c r="J68" s="212"/>
      <c r="K68" s="254"/>
      <c r="L68" s="154"/>
      <c r="M68" s="253"/>
      <c r="N68" s="153"/>
      <c r="O68" s="224"/>
      <c r="P68" s="224"/>
      <c r="Q68" s="224"/>
      <c r="R68" s="153"/>
      <c r="S68" s="153"/>
      <c r="T68" s="153"/>
      <c r="U68" s="255"/>
      <c r="V68" s="255"/>
      <c r="W68" s="255"/>
      <c r="X68" s="255"/>
      <c r="Y68" s="255"/>
      <c r="Z68" s="255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216" t="s">
        <v>403</v>
      </c>
      <c r="DW68" s="188" t="s">
        <v>282</v>
      </c>
      <c r="DX68" s="212" t="s">
        <v>283</v>
      </c>
      <c r="DY68" s="217">
        <v>0</v>
      </c>
      <c r="DZ68" s="218" t="s">
        <v>404</v>
      </c>
      <c r="EA68" s="221">
        <v>2.92</v>
      </c>
      <c r="EB68" s="153"/>
      <c r="EC68" s="153"/>
      <c r="ED68" s="153">
        <v>0.258</v>
      </c>
      <c r="EE68" s="153">
        <v>0.484</v>
      </c>
      <c r="EF68" s="153">
        <v>0.507</v>
      </c>
      <c r="EG68" s="222" t="s">
        <v>392</v>
      </c>
      <c r="EH68" s="153">
        <v>0.000273</v>
      </c>
      <c r="EI68" s="153">
        <v>0.4</v>
      </c>
      <c r="EJ68" s="153">
        <v>0.45</v>
      </c>
      <c r="EK68" s="153">
        <v>0.017</v>
      </c>
      <c r="EL68" s="153">
        <v>0.234</v>
      </c>
      <c r="EM68" s="153">
        <v>0.05</v>
      </c>
      <c r="EN68" s="153">
        <v>0.7</v>
      </c>
      <c r="EO68" s="153">
        <v>0.25</v>
      </c>
      <c r="EP68" s="153">
        <v>0.15</v>
      </c>
      <c r="EQ68" s="153">
        <v>0.95</v>
      </c>
      <c r="ER68" s="153">
        <v>0.95</v>
      </c>
      <c r="ES68" s="212" t="s">
        <v>286</v>
      </c>
      <c r="ET68" s="153">
        <v>1.5</v>
      </c>
      <c r="EU68" s="212" t="s">
        <v>286</v>
      </c>
      <c r="EV68" s="153">
        <v>2</v>
      </c>
      <c r="EW68" s="153">
        <v>10</v>
      </c>
      <c r="EX68" s="153">
        <v>10</v>
      </c>
      <c r="EY68" s="153">
        <v>158.17</v>
      </c>
      <c r="EZ68" s="215">
        <v>157.1</v>
      </c>
      <c r="FA68" s="212">
        <v>1.5</v>
      </c>
      <c r="FB68" s="212">
        <v>1.5</v>
      </c>
      <c r="FC68" s="220">
        <v>1</v>
      </c>
      <c r="FD68" s="220">
        <v>0</v>
      </c>
      <c r="FE68" s="220">
        <v>1</v>
      </c>
      <c r="FF68" s="220">
        <v>0</v>
      </c>
      <c r="FG68" s="220">
        <v>2</v>
      </c>
      <c r="FH68" s="220">
        <v>0</v>
      </c>
      <c r="FI68" s="220">
        <v>0</v>
      </c>
      <c r="FJ68" s="220">
        <v>1</v>
      </c>
      <c r="FK68" s="220">
        <v>0</v>
      </c>
      <c r="FL68" s="220">
        <v>0</v>
      </c>
      <c r="FM68" s="220">
        <v>0</v>
      </c>
      <c r="FN68" s="220">
        <v>0</v>
      </c>
      <c r="FO68" s="220">
        <v>5</v>
      </c>
      <c r="FP68" s="153">
        <v>0</v>
      </c>
      <c r="FQ68" s="153">
        <v>0</v>
      </c>
      <c r="FR68" s="153">
        <v>8</v>
      </c>
      <c r="FS68" s="153">
        <v>1</v>
      </c>
      <c r="FT68" s="153">
        <v>0</v>
      </c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</row>
    <row r="69" spans="1:202" ht="21.75">
      <c r="A69" s="152"/>
      <c r="B69" s="241" t="s">
        <v>405</v>
      </c>
      <c r="C69" s="242" t="s">
        <v>406</v>
      </c>
      <c r="D69" s="242" t="s">
        <v>407</v>
      </c>
      <c r="E69" s="242" t="s">
        <v>408</v>
      </c>
      <c r="F69" s="204" t="s">
        <v>268</v>
      </c>
      <c r="G69" s="243">
        <v>296415</v>
      </c>
      <c r="H69" s="242">
        <v>1770648</v>
      </c>
      <c r="I69" s="242" t="s">
        <v>362</v>
      </c>
      <c r="J69" s="212" t="s">
        <v>270</v>
      </c>
      <c r="K69" s="258">
        <v>2000</v>
      </c>
      <c r="L69" s="154">
        <v>1500</v>
      </c>
      <c r="M69" s="244">
        <v>2495</v>
      </c>
      <c r="N69" s="153"/>
      <c r="O69" s="224">
        <v>1500</v>
      </c>
      <c r="P69" s="224">
        <v>4.5</v>
      </c>
      <c r="Q69" s="224">
        <v>4</v>
      </c>
      <c r="R69" s="212" t="s">
        <v>323</v>
      </c>
      <c r="S69" s="188" t="s">
        <v>332</v>
      </c>
      <c r="T69" s="188" t="s">
        <v>333</v>
      </c>
      <c r="U69" s="259">
        <v>130</v>
      </c>
      <c r="V69" s="259">
        <f>50000/1000000</f>
        <v>0.05</v>
      </c>
      <c r="W69" s="259">
        <v>132.4</v>
      </c>
      <c r="X69" s="259">
        <f>1170000/1000000</f>
        <v>1.17</v>
      </c>
      <c r="Y69" s="259">
        <v>132</v>
      </c>
      <c r="Z69" s="259">
        <v>1.17</v>
      </c>
      <c r="AA69" s="212">
        <v>2503</v>
      </c>
      <c r="AB69" s="212" t="s">
        <v>274</v>
      </c>
      <c r="AC69" s="153"/>
      <c r="AD69" s="153"/>
      <c r="AE69" s="153"/>
      <c r="AF69" s="153"/>
      <c r="AG69" s="153"/>
      <c r="AH69" s="153"/>
      <c r="AI69" s="153" t="s">
        <v>409</v>
      </c>
      <c r="AJ69" s="153">
        <v>4.5</v>
      </c>
      <c r="AK69" s="153">
        <v>4</v>
      </c>
      <c r="AL69" s="153"/>
      <c r="AM69" s="188" t="s">
        <v>334</v>
      </c>
      <c r="AN69" s="188" t="s">
        <v>335</v>
      </c>
      <c r="AO69" s="153"/>
      <c r="AP69" s="153"/>
      <c r="AQ69" s="153"/>
      <c r="AR69" s="153"/>
      <c r="AS69" s="153"/>
      <c r="AT69" s="153"/>
      <c r="AU69" s="212" t="s">
        <v>278</v>
      </c>
      <c r="AV69" s="212" t="s">
        <v>278</v>
      </c>
      <c r="AW69" s="212" t="s">
        <v>278</v>
      </c>
      <c r="AX69" s="212" t="s">
        <v>278</v>
      </c>
      <c r="AY69" s="212" t="s">
        <v>278</v>
      </c>
      <c r="AZ69" s="212" t="s">
        <v>278</v>
      </c>
      <c r="BA69" s="212" t="s">
        <v>278</v>
      </c>
      <c r="BB69" s="212" t="s">
        <v>278</v>
      </c>
      <c r="BC69" s="212" t="s">
        <v>278</v>
      </c>
      <c r="BD69" s="212" t="s">
        <v>278</v>
      </c>
      <c r="BE69" s="212" t="s">
        <v>278</v>
      </c>
      <c r="BF69" s="212" t="s">
        <v>278</v>
      </c>
      <c r="BG69" s="212" t="s">
        <v>278</v>
      </c>
      <c r="BH69" s="212" t="s">
        <v>278</v>
      </c>
      <c r="BI69" s="212" t="s">
        <v>278</v>
      </c>
      <c r="BJ69" s="212" t="s">
        <v>278</v>
      </c>
      <c r="BK69" s="212" t="s">
        <v>278</v>
      </c>
      <c r="BL69" s="212" t="s">
        <v>278</v>
      </c>
      <c r="BM69" s="212" t="s">
        <v>278</v>
      </c>
      <c r="BN69" s="212" t="s">
        <v>278</v>
      </c>
      <c r="BO69" s="212" t="s">
        <v>278</v>
      </c>
      <c r="BP69" s="212" t="s">
        <v>278</v>
      </c>
      <c r="BQ69" s="212" t="s">
        <v>278</v>
      </c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 t="s">
        <v>410</v>
      </c>
      <c r="CW69" s="153">
        <v>12</v>
      </c>
      <c r="CX69" s="153"/>
      <c r="CY69" s="153"/>
      <c r="CZ69" s="153"/>
      <c r="DA69" s="153"/>
      <c r="DB69" s="153"/>
      <c r="DC69" s="153"/>
      <c r="DD69" s="153">
        <v>40</v>
      </c>
      <c r="DE69" s="212" t="s">
        <v>278</v>
      </c>
      <c r="DF69" s="212" t="s">
        <v>278</v>
      </c>
      <c r="DG69" s="212" t="s">
        <v>278</v>
      </c>
      <c r="DH69" s="212" t="s">
        <v>278</v>
      </c>
      <c r="DI69" s="212" t="s">
        <v>278</v>
      </c>
      <c r="DJ69" s="212" t="s">
        <v>278</v>
      </c>
      <c r="DK69" s="212" t="s">
        <v>278</v>
      </c>
      <c r="DL69" s="212" t="s">
        <v>278</v>
      </c>
      <c r="DM69" s="212" t="s">
        <v>278</v>
      </c>
      <c r="DN69" s="212" t="s">
        <v>278</v>
      </c>
      <c r="DO69" s="212" t="s">
        <v>278</v>
      </c>
      <c r="DP69" s="212" t="s">
        <v>278</v>
      </c>
      <c r="DQ69" s="212" t="s">
        <v>278</v>
      </c>
      <c r="DR69" s="212" t="s">
        <v>278</v>
      </c>
      <c r="DS69" s="212" t="s">
        <v>278</v>
      </c>
      <c r="DT69" s="212" t="s">
        <v>278</v>
      </c>
      <c r="DU69" s="212" t="s">
        <v>278</v>
      </c>
      <c r="DV69" s="216" t="s">
        <v>304</v>
      </c>
      <c r="DW69" s="188" t="s">
        <v>282</v>
      </c>
      <c r="DX69" s="212" t="s">
        <v>283</v>
      </c>
      <c r="DY69" s="217">
        <v>0</v>
      </c>
      <c r="DZ69" s="218" t="s">
        <v>411</v>
      </c>
      <c r="EA69" s="221">
        <v>2.4</v>
      </c>
      <c r="EB69" s="212">
        <v>2503</v>
      </c>
      <c r="EC69" s="212" t="s">
        <v>274</v>
      </c>
      <c r="ED69" s="153">
        <v>0.369</v>
      </c>
      <c r="EE69" s="153">
        <v>1.162</v>
      </c>
      <c r="EF69" s="153">
        <v>0.318</v>
      </c>
      <c r="EG69" s="222" t="s">
        <v>306</v>
      </c>
      <c r="EH69" s="153">
        <v>0.000125</v>
      </c>
      <c r="EI69" s="153">
        <v>0.9</v>
      </c>
      <c r="EJ69" s="153">
        <v>0.63</v>
      </c>
      <c r="EK69" s="153">
        <v>0.018</v>
      </c>
      <c r="EL69" s="153">
        <v>0.366</v>
      </c>
      <c r="EM69" s="153">
        <v>0.06</v>
      </c>
      <c r="EN69" s="153">
        <v>0.88</v>
      </c>
      <c r="EO69" s="153">
        <v>0.15</v>
      </c>
      <c r="EP69" s="153">
        <v>0.15</v>
      </c>
      <c r="EQ69" s="153">
        <v>1.05</v>
      </c>
      <c r="ER69" s="153">
        <v>1.05</v>
      </c>
      <c r="ES69" s="212" t="s">
        <v>286</v>
      </c>
      <c r="ET69" s="153">
        <v>3.5</v>
      </c>
      <c r="EU69" s="212" t="s">
        <v>286</v>
      </c>
      <c r="EV69" s="153">
        <v>1</v>
      </c>
      <c r="EW69" s="153">
        <v>10</v>
      </c>
      <c r="EX69" s="153">
        <v>10</v>
      </c>
      <c r="EY69" s="153">
        <v>178.45</v>
      </c>
      <c r="EZ69" s="215">
        <v>178</v>
      </c>
      <c r="FA69" s="212">
        <v>2</v>
      </c>
      <c r="FB69" s="212">
        <v>2</v>
      </c>
      <c r="FC69" s="220">
        <v>1</v>
      </c>
      <c r="FD69" s="220">
        <v>0</v>
      </c>
      <c r="FE69" s="220">
        <v>0</v>
      </c>
      <c r="FF69" s="220">
        <v>0</v>
      </c>
      <c r="FG69" s="220">
        <v>0</v>
      </c>
      <c r="FH69" s="220">
        <v>0</v>
      </c>
      <c r="FI69" s="220">
        <v>0</v>
      </c>
      <c r="FJ69" s="220">
        <v>0</v>
      </c>
      <c r="FK69" s="220">
        <v>0</v>
      </c>
      <c r="FL69" s="220">
        <v>0</v>
      </c>
      <c r="FM69" s="220">
        <v>0</v>
      </c>
      <c r="FN69" s="220">
        <v>0</v>
      </c>
      <c r="FO69" s="220">
        <v>9</v>
      </c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</row>
    <row r="70" spans="1:202" ht="21.75">
      <c r="A70" s="152"/>
      <c r="B70" s="241"/>
      <c r="C70" s="242"/>
      <c r="D70" s="242"/>
      <c r="E70" s="242"/>
      <c r="F70" s="204"/>
      <c r="G70" s="243"/>
      <c r="H70" s="242"/>
      <c r="I70" s="242"/>
      <c r="J70" s="212"/>
      <c r="K70" s="258"/>
      <c r="L70" s="154"/>
      <c r="M70" s="244"/>
      <c r="N70" s="153"/>
      <c r="O70" s="224"/>
      <c r="P70" s="224"/>
      <c r="Q70" s="224"/>
      <c r="R70" s="153"/>
      <c r="S70" s="153"/>
      <c r="T70" s="153"/>
      <c r="U70" s="259"/>
      <c r="V70" s="259"/>
      <c r="W70" s="259"/>
      <c r="X70" s="259"/>
      <c r="Y70" s="259"/>
      <c r="Z70" s="259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216" t="s">
        <v>309</v>
      </c>
      <c r="DW70" s="188" t="s">
        <v>282</v>
      </c>
      <c r="DX70" s="212" t="s">
        <v>283</v>
      </c>
      <c r="DY70" s="217">
        <v>0</v>
      </c>
      <c r="DZ70" s="218" t="s">
        <v>412</v>
      </c>
      <c r="EA70" s="221">
        <v>1.728</v>
      </c>
      <c r="EB70" s="153"/>
      <c r="EC70" s="153"/>
      <c r="ED70" s="153">
        <v>0.203</v>
      </c>
      <c r="EE70" s="153">
        <v>0.739</v>
      </c>
      <c r="EF70" s="153">
        <v>0.274</v>
      </c>
      <c r="EG70" s="222" t="s">
        <v>306</v>
      </c>
      <c r="EH70" s="153">
        <v>0.000125</v>
      </c>
      <c r="EI70" s="153">
        <v>0.6</v>
      </c>
      <c r="EJ70" s="153">
        <v>0.53</v>
      </c>
      <c r="EK70" s="153">
        <v>0.017</v>
      </c>
      <c r="EL70" s="153">
        <v>0.294</v>
      </c>
      <c r="EM70" s="153">
        <v>0.06</v>
      </c>
      <c r="EN70" s="153">
        <v>0.78</v>
      </c>
      <c r="EO70" s="153">
        <v>0.15</v>
      </c>
      <c r="EP70" s="153">
        <v>0.15</v>
      </c>
      <c r="EQ70" s="153">
        <v>0.98</v>
      </c>
      <c r="ER70" s="153">
        <v>0.98</v>
      </c>
      <c r="ES70" s="212" t="s">
        <v>286</v>
      </c>
      <c r="ET70" s="153">
        <v>1</v>
      </c>
      <c r="EU70" s="212" t="s">
        <v>286</v>
      </c>
      <c r="EV70" s="153">
        <v>5.5</v>
      </c>
      <c r="EW70" s="153">
        <v>10</v>
      </c>
      <c r="EX70" s="153">
        <v>10</v>
      </c>
      <c r="EY70" s="215">
        <v>178</v>
      </c>
      <c r="EZ70" s="153">
        <v>177.47</v>
      </c>
      <c r="FA70" s="212">
        <v>2</v>
      </c>
      <c r="FB70" s="212">
        <v>2</v>
      </c>
      <c r="FC70" s="220">
        <v>1</v>
      </c>
      <c r="FD70" s="220">
        <v>0</v>
      </c>
      <c r="FE70" s="220">
        <v>0</v>
      </c>
      <c r="FF70" s="220">
        <v>1</v>
      </c>
      <c r="FG70" s="220">
        <v>0</v>
      </c>
      <c r="FH70" s="220">
        <v>0</v>
      </c>
      <c r="FI70" s="220">
        <v>0</v>
      </c>
      <c r="FJ70" s="220">
        <v>0</v>
      </c>
      <c r="FK70" s="220">
        <v>0</v>
      </c>
      <c r="FL70" s="220">
        <v>0</v>
      </c>
      <c r="FM70" s="220">
        <v>0</v>
      </c>
      <c r="FN70" s="220">
        <v>0</v>
      </c>
      <c r="FO70" s="220">
        <v>5</v>
      </c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</row>
    <row r="71" spans="1:202" ht="21.75">
      <c r="A71" s="152"/>
      <c r="B71" s="241" t="s">
        <v>413</v>
      </c>
      <c r="C71" s="242" t="s">
        <v>414</v>
      </c>
      <c r="D71" s="242" t="s">
        <v>415</v>
      </c>
      <c r="E71" s="242" t="s">
        <v>408</v>
      </c>
      <c r="F71" s="204" t="s">
        <v>268</v>
      </c>
      <c r="G71" s="243">
        <v>296743</v>
      </c>
      <c r="H71" s="242">
        <v>1766531</v>
      </c>
      <c r="I71" s="242" t="s">
        <v>362</v>
      </c>
      <c r="J71" s="212" t="s">
        <v>270</v>
      </c>
      <c r="K71" s="258">
        <v>5000</v>
      </c>
      <c r="L71" s="154">
        <v>3200</v>
      </c>
      <c r="M71" s="244">
        <v>2499</v>
      </c>
      <c r="N71" s="153"/>
      <c r="O71" s="224">
        <v>1060</v>
      </c>
      <c r="P71" s="224">
        <v>8</v>
      </c>
      <c r="Q71" s="224">
        <v>5</v>
      </c>
      <c r="R71" s="212" t="s">
        <v>323</v>
      </c>
      <c r="S71" s="188" t="s">
        <v>272</v>
      </c>
      <c r="T71" s="188" t="s">
        <v>273</v>
      </c>
      <c r="U71" s="259">
        <v>149</v>
      </c>
      <c r="V71" s="259">
        <f>150000/1000000</f>
        <v>0.15</v>
      </c>
      <c r="W71" s="259">
        <v>154.5</v>
      </c>
      <c r="X71" s="259">
        <v>5.066</v>
      </c>
      <c r="Y71" s="259">
        <v>154</v>
      </c>
      <c r="Z71" s="259">
        <v>5.07</v>
      </c>
      <c r="AA71" s="212">
        <v>2540</v>
      </c>
      <c r="AB71" s="212" t="s">
        <v>274</v>
      </c>
      <c r="AC71" s="153"/>
      <c r="AD71" s="153"/>
      <c r="AE71" s="153"/>
      <c r="AF71" s="153"/>
      <c r="AG71" s="153"/>
      <c r="AH71" s="153"/>
      <c r="AI71" s="153" t="s">
        <v>416</v>
      </c>
      <c r="AJ71" s="153">
        <v>8</v>
      </c>
      <c r="AK71" s="153">
        <v>5</v>
      </c>
      <c r="AL71" s="153"/>
      <c r="AM71" s="188" t="s">
        <v>276</v>
      </c>
      <c r="AN71" s="188" t="s">
        <v>277</v>
      </c>
      <c r="AO71" s="153"/>
      <c r="AP71" s="153"/>
      <c r="AQ71" s="153"/>
      <c r="AR71" s="153"/>
      <c r="AS71" s="153"/>
      <c r="AT71" s="153"/>
      <c r="AU71" s="212" t="s">
        <v>278</v>
      </c>
      <c r="AV71" s="212" t="s">
        <v>278</v>
      </c>
      <c r="AW71" s="212" t="s">
        <v>278</v>
      </c>
      <c r="AX71" s="212" t="s">
        <v>278</v>
      </c>
      <c r="AY71" s="212" t="s">
        <v>278</v>
      </c>
      <c r="AZ71" s="212" t="s">
        <v>278</v>
      </c>
      <c r="BA71" s="212" t="s">
        <v>278</v>
      </c>
      <c r="BB71" s="212" t="s">
        <v>278</v>
      </c>
      <c r="BC71" s="212" t="s">
        <v>278</v>
      </c>
      <c r="BD71" s="212" t="s">
        <v>278</v>
      </c>
      <c r="BE71" s="212" t="s">
        <v>278</v>
      </c>
      <c r="BF71" s="212" t="s">
        <v>278</v>
      </c>
      <c r="BG71" s="212" t="s">
        <v>278</v>
      </c>
      <c r="BH71" s="212" t="s">
        <v>278</v>
      </c>
      <c r="BI71" s="212" t="s">
        <v>278</v>
      </c>
      <c r="BJ71" s="212" t="s">
        <v>278</v>
      </c>
      <c r="BK71" s="212" t="s">
        <v>278</v>
      </c>
      <c r="BL71" s="212" t="s">
        <v>278</v>
      </c>
      <c r="BM71" s="212" t="s">
        <v>278</v>
      </c>
      <c r="BN71" s="212" t="s">
        <v>278</v>
      </c>
      <c r="BO71" s="212" t="s">
        <v>278</v>
      </c>
      <c r="BP71" s="212" t="s">
        <v>278</v>
      </c>
      <c r="BQ71" s="212" t="s">
        <v>278</v>
      </c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 t="s">
        <v>366</v>
      </c>
      <c r="CW71" s="153">
        <v>14.5</v>
      </c>
      <c r="CX71" s="153"/>
      <c r="CY71" s="153"/>
      <c r="CZ71" s="153"/>
      <c r="DA71" s="153"/>
      <c r="DB71" s="153"/>
      <c r="DC71" s="153"/>
      <c r="DD71" s="153">
        <v>24.2</v>
      </c>
      <c r="DE71" s="212" t="s">
        <v>278</v>
      </c>
      <c r="DF71" s="212" t="s">
        <v>278</v>
      </c>
      <c r="DG71" s="212" t="s">
        <v>278</v>
      </c>
      <c r="DH71" s="212" t="s">
        <v>278</v>
      </c>
      <c r="DI71" s="212" t="s">
        <v>278</v>
      </c>
      <c r="DJ71" s="212" t="s">
        <v>278</v>
      </c>
      <c r="DK71" s="212" t="s">
        <v>278</v>
      </c>
      <c r="DL71" s="212" t="s">
        <v>278</v>
      </c>
      <c r="DM71" s="212" t="s">
        <v>278</v>
      </c>
      <c r="DN71" s="212" t="s">
        <v>278</v>
      </c>
      <c r="DO71" s="212" t="s">
        <v>278</v>
      </c>
      <c r="DP71" s="212" t="s">
        <v>278</v>
      </c>
      <c r="DQ71" s="212" t="s">
        <v>278</v>
      </c>
      <c r="DR71" s="212" t="s">
        <v>278</v>
      </c>
      <c r="DS71" s="212" t="s">
        <v>278</v>
      </c>
      <c r="DT71" s="212" t="s">
        <v>278</v>
      </c>
      <c r="DU71" s="212" t="s">
        <v>278</v>
      </c>
      <c r="DV71" s="216" t="s">
        <v>304</v>
      </c>
      <c r="DW71" s="188" t="s">
        <v>282</v>
      </c>
      <c r="DX71" s="212" t="s">
        <v>283</v>
      </c>
      <c r="DY71" s="217">
        <v>0</v>
      </c>
      <c r="DZ71" s="218" t="s">
        <v>417</v>
      </c>
      <c r="EA71" s="221">
        <v>1.5</v>
      </c>
      <c r="EB71" s="212">
        <v>2540</v>
      </c>
      <c r="EC71" s="212" t="s">
        <v>274</v>
      </c>
      <c r="ED71" s="153">
        <v>0.354</v>
      </c>
      <c r="EE71" s="153">
        <v>1.08</v>
      </c>
      <c r="EF71" s="153">
        <v>0.328</v>
      </c>
      <c r="EG71" s="222" t="s">
        <v>306</v>
      </c>
      <c r="EH71" s="153">
        <v>0.000125</v>
      </c>
      <c r="EI71" s="153">
        <v>0.9</v>
      </c>
      <c r="EJ71" s="153">
        <v>0.6</v>
      </c>
      <c r="EK71" s="153">
        <v>0.017</v>
      </c>
      <c r="EL71" s="153">
        <v>0.353</v>
      </c>
      <c r="EM71" s="153">
        <v>0.06</v>
      </c>
      <c r="EN71" s="153">
        <v>0.85</v>
      </c>
      <c r="EO71" s="153">
        <v>0.15</v>
      </c>
      <c r="EP71" s="153">
        <v>0.15</v>
      </c>
      <c r="EQ71" s="153">
        <v>1.05</v>
      </c>
      <c r="ER71" s="153">
        <v>1.05</v>
      </c>
      <c r="ES71" s="212" t="s">
        <v>286</v>
      </c>
      <c r="ET71" s="153">
        <v>3.5</v>
      </c>
      <c r="EU71" s="212" t="s">
        <v>286</v>
      </c>
      <c r="EV71" s="153">
        <v>2</v>
      </c>
      <c r="EW71" s="153">
        <v>10</v>
      </c>
      <c r="EX71" s="153">
        <v>10</v>
      </c>
      <c r="EY71" s="153">
        <v>175.95</v>
      </c>
      <c r="EZ71" s="215">
        <v>175.5</v>
      </c>
      <c r="FA71" s="212">
        <v>2</v>
      </c>
      <c r="FB71" s="212">
        <v>2</v>
      </c>
      <c r="FC71" s="220">
        <v>1</v>
      </c>
      <c r="FD71" s="220">
        <v>0</v>
      </c>
      <c r="FE71" s="220">
        <v>0</v>
      </c>
      <c r="FF71" s="220">
        <v>2</v>
      </c>
      <c r="FG71" s="220">
        <v>0</v>
      </c>
      <c r="FH71" s="220">
        <v>0</v>
      </c>
      <c r="FI71" s="220">
        <v>0</v>
      </c>
      <c r="FJ71" s="220">
        <v>0</v>
      </c>
      <c r="FK71" s="220">
        <v>0</v>
      </c>
      <c r="FL71" s="220">
        <v>0</v>
      </c>
      <c r="FM71" s="220">
        <v>0</v>
      </c>
      <c r="FN71" s="220">
        <v>0</v>
      </c>
      <c r="FO71" s="220">
        <v>6</v>
      </c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</row>
    <row r="72" spans="1:202" ht="21.75">
      <c r="A72" s="152"/>
      <c r="B72" s="241"/>
      <c r="C72" s="242"/>
      <c r="D72" s="242"/>
      <c r="E72" s="242"/>
      <c r="F72" s="204"/>
      <c r="G72" s="243"/>
      <c r="H72" s="242"/>
      <c r="I72" s="242"/>
      <c r="J72" s="212"/>
      <c r="K72" s="258"/>
      <c r="L72" s="154"/>
      <c r="M72" s="244"/>
      <c r="N72" s="153"/>
      <c r="O72" s="224"/>
      <c r="P72" s="224"/>
      <c r="Q72" s="224"/>
      <c r="R72" s="153"/>
      <c r="S72" s="153"/>
      <c r="T72" s="153"/>
      <c r="U72" s="259"/>
      <c r="V72" s="259"/>
      <c r="W72" s="259"/>
      <c r="X72" s="259"/>
      <c r="Y72" s="259"/>
      <c r="Z72" s="259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216" t="s">
        <v>304</v>
      </c>
      <c r="DW72" s="188" t="s">
        <v>282</v>
      </c>
      <c r="DX72" s="212" t="s">
        <v>283</v>
      </c>
      <c r="DY72" s="217">
        <v>0</v>
      </c>
      <c r="DZ72" s="218" t="s">
        <v>418</v>
      </c>
      <c r="EA72" s="221">
        <v>2.5</v>
      </c>
      <c r="EB72" s="153"/>
      <c r="EC72" s="153"/>
      <c r="ED72" s="153">
        <v>0.246</v>
      </c>
      <c r="EE72" s="153">
        <v>0.825</v>
      </c>
      <c r="EF72" s="153">
        <v>0.298</v>
      </c>
      <c r="EG72" s="222" t="s">
        <v>306</v>
      </c>
      <c r="EH72" s="153">
        <v>0.000125</v>
      </c>
      <c r="EI72" s="153">
        <v>0.9</v>
      </c>
      <c r="EJ72" s="153">
        <v>0.5</v>
      </c>
      <c r="EK72" s="153">
        <v>0.017</v>
      </c>
      <c r="EL72" s="153">
        <v>0.305</v>
      </c>
      <c r="EM72" s="153">
        <v>0.06</v>
      </c>
      <c r="EN72" s="153">
        <v>0.75</v>
      </c>
      <c r="EO72" s="153">
        <v>0.15</v>
      </c>
      <c r="EP72" s="153">
        <v>0.15</v>
      </c>
      <c r="EQ72" s="153">
        <v>0.95</v>
      </c>
      <c r="ER72" s="153">
        <v>0.95</v>
      </c>
      <c r="ES72" s="212" t="s">
        <v>286</v>
      </c>
      <c r="ET72" s="153">
        <v>3.5</v>
      </c>
      <c r="EU72" s="212" t="s">
        <v>286</v>
      </c>
      <c r="EV72" s="153">
        <v>2</v>
      </c>
      <c r="EW72" s="153">
        <v>10</v>
      </c>
      <c r="EX72" s="153">
        <v>10</v>
      </c>
      <c r="EY72" s="153">
        <v>175.28</v>
      </c>
      <c r="EZ72" s="153">
        <v>174.78</v>
      </c>
      <c r="FA72" s="212">
        <v>2</v>
      </c>
      <c r="FB72" s="212">
        <v>2</v>
      </c>
      <c r="FC72" s="220">
        <v>0</v>
      </c>
      <c r="FD72" s="220">
        <v>0</v>
      </c>
      <c r="FE72" s="220">
        <v>0</v>
      </c>
      <c r="FF72" s="220">
        <v>0</v>
      </c>
      <c r="FG72" s="220">
        <v>0</v>
      </c>
      <c r="FH72" s="220">
        <v>1</v>
      </c>
      <c r="FI72" s="220">
        <v>0</v>
      </c>
      <c r="FJ72" s="220">
        <v>0</v>
      </c>
      <c r="FK72" s="220">
        <v>0</v>
      </c>
      <c r="FL72" s="220">
        <v>0</v>
      </c>
      <c r="FM72" s="220">
        <v>0</v>
      </c>
      <c r="FN72" s="220">
        <v>1</v>
      </c>
      <c r="FO72" s="220">
        <v>6</v>
      </c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</row>
    <row r="73" spans="1:202" ht="21.75">
      <c r="A73" s="152"/>
      <c r="B73" s="241"/>
      <c r="C73" s="242"/>
      <c r="D73" s="242"/>
      <c r="E73" s="242"/>
      <c r="F73" s="204"/>
      <c r="G73" s="243"/>
      <c r="H73" s="242"/>
      <c r="I73" s="242"/>
      <c r="J73" s="212"/>
      <c r="K73" s="258"/>
      <c r="L73" s="154"/>
      <c r="M73" s="244"/>
      <c r="N73" s="153"/>
      <c r="O73" s="224"/>
      <c r="P73" s="224"/>
      <c r="Q73" s="224"/>
      <c r="R73" s="153"/>
      <c r="S73" s="153"/>
      <c r="T73" s="153"/>
      <c r="U73" s="259"/>
      <c r="V73" s="259"/>
      <c r="W73" s="259"/>
      <c r="X73" s="259"/>
      <c r="Y73" s="259"/>
      <c r="Z73" s="259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216" t="s">
        <v>309</v>
      </c>
      <c r="DW73" s="188" t="s">
        <v>282</v>
      </c>
      <c r="DX73" s="212" t="s">
        <v>283</v>
      </c>
      <c r="DY73" s="217">
        <v>0</v>
      </c>
      <c r="DZ73" s="218" t="s">
        <v>394</v>
      </c>
      <c r="EA73" s="221">
        <v>2</v>
      </c>
      <c r="EB73" s="153"/>
      <c r="EC73" s="153"/>
      <c r="ED73" s="153">
        <v>0.354</v>
      </c>
      <c r="EE73" s="153">
        <v>1.08</v>
      </c>
      <c r="EF73" s="153">
        <v>0.328</v>
      </c>
      <c r="EG73" s="222" t="s">
        <v>306</v>
      </c>
      <c r="EH73" s="153">
        <v>0.000125</v>
      </c>
      <c r="EI73" s="153">
        <v>0.9</v>
      </c>
      <c r="EJ73" s="153">
        <v>0.6</v>
      </c>
      <c r="EK73" s="153">
        <v>0.017</v>
      </c>
      <c r="EL73" s="153">
        <v>0.352</v>
      </c>
      <c r="EM73" s="153">
        <v>0.06</v>
      </c>
      <c r="EN73" s="153">
        <v>0.85</v>
      </c>
      <c r="EO73" s="153">
        <v>0.15</v>
      </c>
      <c r="EP73" s="153">
        <v>0.15</v>
      </c>
      <c r="EQ73" s="153">
        <v>1.05</v>
      </c>
      <c r="ER73" s="153">
        <v>1.05</v>
      </c>
      <c r="ES73" s="212" t="s">
        <v>286</v>
      </c>
      <c r="ET73" s="153">
        <v>2</v>
      </c>
      <c r="EU73" s="212" t="s">
        <v>286</v>
      </c>
      <c r="EV73" s="153">
        <v>3.5</v>
      </c>
      <c r="EW73" s="153">
        <v>10</v>
      </c>
      <c r="EX73" s="153">
        <v>10</v>
      </c>
      <c r="EY73" s="215">
        <v>175.8</v>
      </c>
      <c r="EZ73" s="215">
        <v>175.2</v>
      </c>
      <c r="FA73" s="212">
        <v>2</v>
      </c>
      <c r="FB73" s="212">
        <v>2</v>
      </c>
      <c r="FC73" s="220">
        <v>1</v>
      </c>
      <c r="FD73" s="220">
        <v>0</v>
      </c>
      <c r="FE73" s="220">
        <v>0</v>
      </c>
      <c r="FF73" s="220">
        <v>0</v>
      </c>
      <c r="FG73" s="220">
        <v>0</v>
      </c>
      <c r="FH73" s="220">
        <v>1</v>
      </c>
      <c r="FI73" s="220">
        <v>0</v>
      </c>
      <c r="FJ73" s="220">
        <v>0</v>
      </c>
      <c r="FK73" s="220">
        <v>0</v>
      </c>
      <c r="FL73" s="220">
        <v>0</v>
      </c>
      <c r="FM73" s="220">
        <v>0</v>
      </c>
      <c r="FN73" s="220">
        <v>0</v>
      </c>
      <c r="FO73" s="220">
        <v>4</v>
      </c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</row>
    <row r="74" spans="1:202" ht="21.75">
      <c r="A74" s="152"/>
      <c r="B74" s="241"/>
      <c r="C74" s="242"/>
      <c r="D74" s="242"/>
      <c r="E74" s="242"/>
      <c r="F74" s="204"/>
      <c r="G74" s="243"/>
      <c r="H74" s="242"/>
      <c r="I74" s="242"/>
      <c r="J74" s="212"/>
      <c r="K74" s="258"/>
      <c r="L74" s="154"/>
      <c r="M74" s="244"/>
      <c r="N74" s="153"/>
      <c r="O74" s="224"/>
      <c r="P74" s="224"/>
      <c r="Q74" s="224"/>
      <c r="R74" s="153"/>
      <c r="S74" s="153"/>
      <c r="T74" s="153"/>
      <c r="U74" s="259"/>
      <c r="V74" s="259"/>
      <c r="W74" s="259"/>
      <c r="X74" s="259"/>
      <c r="Y74" s="259"/>
      <c r="Z74" s="259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216" t="s">
        <v>309</v>
      </c>
      <c r="DW74" s="188" t="s">
        <v>282</v>
      </c>
      <c r="DX74" s="212" t="s">
        <v>283</v>
      </c>
      <c r="DY74" s="217">
        <v>0</v>
      </c>
      <c r="DZ74" s="218" t="s">
        <v>417</v>
      </c>
      <c r="EA74" s="221">
        <v>1.5</v>
      </c>
      <c r="EB74" s="153"/>
      <c r="EC74" s="153"/>
      <c r="ED74" s="153">
        <v>0.246</v>
      </c>
      <c r="EE74" s="153">
        <v>0.825</v>
      </c>
      <c r="EF74" s="153">
        <v>0.298</v>
      </c>
      <c r="EG74" s="222" t="s">
        <v>306</v>
      </c>
      <c r="EH74" s="153">
        <v>0.000125</v>
      </c>
      <c r="EI74" s="153">
        <v>0.9</v>
      </c>
      <c r="EJ74" s="153">
        <v>0.5</v>
      </c>
      <c r="EK74" s="153">
        <v>0.017</v>
      </c>
      <c r="EL74" s="153">
        <v>0.305</v>
      </c>
      <c r="EM74" s="153">
        <v>0.06</v>
      </c>
      <c r="EN74" s="153">
        <v>0.75</v>
      </c>
      <c r="EO74" s="153">
        <v>0.15</v>
      </c>
      <c r="EP74" s="153">
        <v>0.15</v>
      </c>
      <c r="EQ74" s="153">
        <v>0.95</v>
      </c>
      <c r="ER74" s="153">
        <v>0.95</v>
      </c>
      <c r="ES74" s="212" t="s">
        <v>286</v>
      </c>
      <c r="ET74" s="153">
        <v>2</v>
      </c>
      <c r="EU74" s="212" t="s">
        <v>286</v>
      </c>
      <c r="EV74" s="153">
        <v>3.5</v>
      </c>
      <c r="EW74" s="153">
        <v>10</v>
      </c>
      <c r="EX74" s="153">
        <v>10</v>
      </c>
      <c r="EY74" s="153">
        <v>175.51</v>
      </c>
      <c r="EZ74" s="153">
        <v>175.01</v>
      </c>
      <c r="FA74" s="212">
        <v>2</v>
      </c>
      <c r="FB74" s="212">
        <v>2</v>
      </c>
      <c r="FC74" s="220">
        <v>0</v>
      </c>
      <c r="FD74" s="220">
        <v>0</v>
      </c>
      <c r="FE74" s="220">
        <v>0</v>
      </c>
      <c r="FF74" s="220">
        <v>0</v>
      </c>
      <c r="FG74" s="220">
        <v>0</v>
      </c>
      <c r="FH74" s="220">
        <v>0</v>
      </c>
      <c r="FI74" s="220">
        <v>0</v>
      </c>
      <c r="FJ74" s="220">
        <v>0</v>
      </c>
      <c r="FK74" s="220">
        <v>0</v>
      </c>
      <c r="FL74" s="220">
        <v>0</v>
      </c>
      <c r="FM74" s="220">
        <v>0</v>
      </c>
      <c r="FN74" s="220">
        <v>1</v>
      </c>
      <c r="FO74" s="220">
        <v>4</v>
      </c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</row>
    <row r="75" spans="1:202" ht="21.75">
      <c r="A75" s="152"/>
      <c r="B75" s="241" t="s">
        <v>419</v>
      </c>
      <c r="C75" s="242" t="s">
        <v>420</v>
      </c>
      <c r="D75" s="242" t="s">
        <v>421</v>
      </c>
      <c r="E75" s="242" t="s">
        <v>408</v>
      </c>
      <c r="F75" s="204" t="s">
        <v>268</v>
      </c>
      <c r="G75" s="243">
        <v>305072</v>
      </c>
      <c r="H75" s="242">
        <v>1783876</v>
      </c>
      <c r="I75" s="242" t="s">
        <v>269</v>
      </c>
      <c r="J75" s="212" t="s">
        <v>270</v>
      </c>
      <c r="K75" s="258">
        <v>2500</v>
      </c>
      <c r="L75" s="154">
        <v>2000</v>
      </c>
      <c r="M75" s="244">
        <v>2502</v>
      </c>
      <c r="N75" s="153"/>
      <c r="O75" s="224">
        <v>727</v>
      </c>
      <c r="P75" s="224">
        <v>5</v>
      </c>
      <c r="Q75" s="224">
        <v>4</v>
      </c>
      <c r="R75" s="212" t="s">
        <v>323</v>
      </c>
      <c r="S75" s="188" t="s">
        <v>272</v>
      </c>
      <c r="T75" s="188" t="s">
        <v>273</v>
      </c>
      <c r="U75" s="259">
        <v>128</v>
      </c>
      <c r="V75" s="259">
        <f>40000/1000000</f>
        <v>0.04</v>
      </c>
      <c r="W75" s="259">
        <v>133.8</v>
      </c>
      <c r="X75" s="259">
        <v>3.4</v>
      </c>
      <c r="Y75" s="259">
        <v>133</v>
      </c>
      <c r="Z75" s="259">
        <v>2.8</v>
      </c>
      <c r="AA75" s="212">
        <v>2503</v>
      </c>
      <c r="AB75" s="212" t="s">
        <v>274</v>
      </c>
      <c r="AC75" s="153"/>
      <c r="AD75" s="153"/>
      <c r="AE75" s="153"/>
      <c r="AF75" s="153"/>
      <c r="AG75" s="153"/>
      <c r="AH75" s="153"/>
      <c r="AI75" s="153" t="s">
        <v>422</v>
      </c>
      <c r="AJ75" s="153">
        <v>5</v>
      </c>
      <c r="AK75" s="153">
        <v>4</v>
      </c>
      <c r="AL75" s="153"/>
      <c r="AM75" s="188" t="s">
        <v>276</v>
      </c>
      <c r="AN75" s="188" t="s">
        <v>277</v>
      </c>
      <c r="AO75" s="153"/>
      <c r="AP75" s="153"/>
      <c r="AQ75" s="153"/>
      <c r="AR75" s="153"/>
      <c r="AS75" s="153"/>
      <c r="AT75" s="153"/>
      <c r="AU75" s="212" t="s">
        <v>278</v>
      </c>
      <c r="AV75" s="212" t="s">
        <v>278</v>
      </c>
      <c r="AW75" s="212" t="s">
        <v>278</v>
      </c>
      <c r="AX75" s="212" t="s">
        <v>278</v>
      </c>
      <c r="AY75" s="212" t="s">
        <v>278</v>
      </c>
      <c r="AZ75" s="212" t="s">
        <v>278</v>
      </c>
      <c r="BA75" s="212" t="s">
        <v>278</v>
      </c>
      <c r="BB75" s="212" t="s">
        <v>278</v>
      </c>
      <c r="BC75" s="212" t="s">
        <v>278</v>
      </c>
      <c r="BD75" s="212" t="s">
        <v>278</v>
      </c>
      <c r="BE75" s="212" t="s">
        <v>278</v>
      </c>
      <c r="BF75" s="212" t="s">
        <v>278</v>
      </c>
      <c r="BG75" s="212" t="s">
        <v>278</v>
      </c>
      <c r="BH75" s="212" t="s">
        <v>278</v>
      </c>
      <c r="BI75" s="212" t="s">
        <v>278</v>
      </c>
      <c r="BJ75" s="212" t="s">
        <v>278</v>
      </c>
      <c r="BK75" s="212" t="s">
        <v>278</v>
      </c>
      <c r="BL75" s="212" t="s">
        <v>278</v>
      </c>
      <c r="BM75" s="212" t="s">
        <v>278</v>
      </c>
      <c r="BN75" s="212" t="s">
        <v>278</v>
      </c>
      <c r="BO75" s="212" t="s">
        <v>278</v>
      </c>
      <c r="BP75" s="212" t="s">
        <v>278</v>
      </c>
      <c r="BQ75" s="212" t="s">
        <v>278</v>
      </c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 t="s">
        <v>410</v>
      </c>
      <c r="CW75" s="153">
        <v>10.5</v>
      </c>
      <c r="CX75" s="153"/>
      <c r="CY75" s="153"/>
      <c r="CZ75" s="153"/>
      <c r="DA75" s="153"/>
      <c r="DB75" s="153"/>
      <c r="DC75" s="153"/>
      <c r="DD75" s="153">
        <v>16</v>
      </c>
      <c r="DE75" s="212" t="s">
        <v>278</v>
      </c>
      <c r="DF75" s="212" t="s">
        <v>278</v>
      </c>
      <c r="DG75" s="212" t="s">
        <v>278</v>
      </c>
      <c r="DH75" s="212" t="s">
        <v>278</v>
      </c>
      <c r="DI75" s="212" t="s">
        <v>278</v>
      </c>
      <c r="DJ75" s="212" t="s">
        <v>278</v>
      </c>
      <c r="DK75" s="212" t="s">
        <v>278</v>
      </c>
      <c r="DL75" s="212" t="s">
        <v>278</v>
      </c>
      <c r="DM75" s="212" t="s">
        <v>278</v>
      </c>
      <c r="DN75" s="212" t="s">
        <v>278</v>
      </c>
      <c r="DO75" s="212" t="s">
        <v>278</v>
      </c>
      <c r="DP75" s="212" t="s">
        <v>278</v>
      </c>
      <c r="DQ75" s="212" t="s">
        <v>278</v>
      </c>
      <c r="DR75" s="212" t="s">
        <v>278</v>
      </c>
      <c r="DS75" s="212" t="s">
        <v>278</v>
      </c>
      <c r="DT75" s="212" t="s">
        <v>278</v>
      </c>
      <c r="DU75" s="212" t="s">
        <v>278</v>
      </c>
      <c r="DV75" s="247" t="s">
        <v>309</v>
      </c>
      <c r="DW75" s="188" t="s">
        <v>282</v>
      </c>
      <c r="DX75" s="212" t="s">
        <v>283</v>
      </c>
      <c r="DY75" s="217">
        <v>0</v>
      </c>
      <c r="DZ75" s="218" t="s">
        <v>423</v>
      </c>
      <c r="EA75" s="218">
        <v>1.72</v>
      </c>
      <c r="EB75" s="212">
        <v>2503</v>
      </c>
      <c r="EC75" s="212" t="s">
        <v>274</v>
      </c>
      <c r="ED75" s="153">
        <v>0.534</v>
      </c>
      <c r="EE75" s="153">
        <v>1.024</v>
      </c>
      <c r="EF75" s="153">
        <v>0.522</v>
      </c>
      <c r="EG75" s="222" t="s">
        <v>325</v>
      </c>
      <c r="EH75" s="153">
        <v>0.000125</v>
      </c>
      <c r="EI75" s="153">
        <v>0.6</v>
      </c>
      <c r="EJ75" s="153">
        <v>0.65</v>
      </c>
      <c r="EK75" s="153">
        <v>0.015</v>
      </c>
      <c r="EL75" s="153">
        <v>0.348</v>
      </c>
      <c r="EM75" s="153">
        <v>0.05</v>
      </c>
      <c r="EN75" s="153">
        <v>0.85</v>
      </c>
      <c r="EO75" s="153">
        <v>0.15</v>
      </c>
      <c r="EP75" s="153">
        <v>0.15</v>
      </c>
      <c r="EQ75" s="153">
        <v>1.05</v>
      </c>
      <c r="ER75" s="153">
        <v>1.05</v>
      </c>
      <c r="ES75" s="212" t="s">
        <v>286</v>
      </c>
      <c r="ET75" s="153">
        <v>1</v>
      </c>
      <c r="EU75" s="212" t="s">
        <v>286</v>
      </c>
      <c r="EV75" s="153">
        <v>3</v>
      </c>
      <c r="EW75" s="153">
        <v>10</v>
      </c>
      <c r="EX75" s="153">
        <v>10</v>
      </c>
      <c r="EY75" s="153">
        <v>130.96</v>
      </c>
      <c r="EZ75" s="153">
        <v>130.56</v>
      </c>
      <c r="FA75" s="212">
        <v>1.5</v>
      </c>
      <c r="FB75" s="212">
        <v>1.5</v>
      </c>
      <c r="FC75" s="220">
        <v>1</v>
      </c>
      <c r="FD75" s="220">
        <v>0</v>
      </c>
      <c r="FE75" s="220">
        <v>0</v>
      </c>
      <c r="FF75" s="220">
        <v>4</v>
      </c>
      <c r="FG75" s="220">
        <v>0</v>
      </c>
      <c r="FH75" s="220">
        <v>0</v>
      </c>
      <c r="FI75" s="220">
        <v>0</v>
      </c>
      <c r="FJ75" s="220">
        <v>0</v>
      </c>
      <c r="FK75" s="220">
        <v>0</v>
      </c>
      <c r="FL75" s="220">
        <v>0</v>
      </c>
      <c r="FM75" s="220">
        <v>0</v>
      </c>
      <c r="FN75" s="220">
        <v>1</v>
      </c>
      <c r="FO75" s="220">
        <v>9</v>
      </c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</row>
    <row r="76" spans="1:202" ht="21.75">
      <c r="A76" s="152"/>
      <c r="B76" s="241"/>
      <c r="C76" s="242"/>
      <c r="D76" s="242"/>
      <c r="E76" s="242"/>
      <c r="F76" s="204"/>
      <c r="G76" s="243"/>
      <c r="H76" s="242"/>
      <c r="I76" s="242"/>
      <c r="J76" s="212"/>
      <c r="K76" s="258"/>
      <c r="L76" s="154"/>
      <c r="M76" s="244"/>
      <c r="N76" s="153"/>
      <c r="O76" s="224"/>
      <c r="P76" s="224"/>
      <c r="Q76" s="224"/>
      <c r="R76" s="212"/>
      <c r="S76" s="188"/>
      <c r="T76" s="188"/>
      <c r="U76" s="259"/>
      <c r="V76" s="259"/>
      <c r="W76" s="259"/>
      <c r="X76" s="259"/>
      <c r="Y76" s="259"/>
      <c r="Z76" s="259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88"/>
      <c r="AN76" s="188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247"/>
      <c r="DW76" s="153"/>
      <c r="DX76" s="153"/>
      <c r="DY76" s="218" t="s">
        <v>423</v>
      </c>
      <c r="DZ76" s="218" t="s">
        <v>424</v>
      </c>
      <c r="EA76" s="219">
        <v>0.827</v>
      </c>
      <c r="EB76" s="153"/>
      <c r="EC76" s="153"/>
      <c r="ED76" s="153">
        <v>0.465</v>
      </c>
      <c r="EE76" s="153">
        <v>0.924</v>
      </c>
      <c r="EF76" s="153">
        <v>0.503</v>
      </c>
      <c r="EG76" s="222" t="s">
        <v>325</v>
      </c>
      <c r="EH76" s="153">
        <v>0.000125</v>
      </c>
      <c r="EI76" s="153">
        <v>0.6</v>
      </c>
      <c r="EJ76" s="153">
        <v>0.61</v>
      </c>
      <c r="EK76" s="153">
        <v>0.015</v>
      </c>
      <c r="EL76" s="153">
        <v>0.33</v>
      </c>
      <c r="EM76" s="153">
        <v>0.05</v>
      </c>
      <c r="EN76" s="153">
        <v>0.75</v>
      </c>
      <c r="EO76" s="153">
        <v>0.15</v>
      </c>
      <c r="EP76" s="153">
        <v>0.15</v>
      </c>
      <c r="EQ76" s="153">
        <v>1.01</v>
      </c>
      <c r="ER76" s="153">
        <v>1.01</v>
      </c>
      <c r="ES76" s="212" t="s">
        <v>286</v>
      </c>
      <c r="ET76" s="153">
        <v>1</v>
      </c>
      <c r="EU76" s="212" t="s">
        <v>286</v>
      </c>
      <c r="EV76" s="153">
        <v>3</v>
      </c>
      <c r="EW76" s="153">
        <v>10</v>
      </c>
      <c r="EX76" s="153">
        <v>10</v>
      </c>
      <c r="EY76" s="215">
        <v>129.903</v>
      </c>
      <c r="EZ76" s="153">
        <v>129.31</v>
      </c>
      <c r="FA76" s="212">
        <v>1.5</v>
      </c>
      <c r="FB76" s="212">
        <v>1.5</v>
      </c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</row>
    <row r="77" spans="1:202" ht="21.75">
      <c r="A77" s="152"/>
      <c r="B77" s="241"/>
      <c r="C77" s="242"/>
      <c r="D77" s="242"/>
      <c r="E77" s="242"/>
      <c r="F77" s="204"/>
      <c r="G77" s="243"/>
      <c r="H77" s="242"/>
      <c r="I77" s="242"/>
      <c r="J77" s="212"/>
      <c r="K77" s="258"/>
      <c r="L77" s="154"/>
      <c r="M77" s="244"/>
      <c r="N77" s="153"/>
      <c r="O77" s="224"/>
      <c r="P77" s="224"/>
      <c r="Q77" s="224"/>
      <c r="R77" s="212"/>
      <c r="S77" s="188"/>
      <c r="T77" s="188"/>
      <c r="U77" s="259"/>
      <c r="V77" s="259"/>
      <c r="W77" s="259"/>
      <c r="X77" s="259"/>
      <c r="Y77" s="259"/>
      <c r="Z77" s="259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88"/>
      <c r="AN77" s="188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247"/>
      <c r="DW77" s="153"/>
      <c r="DX77" s="153"/>
      <c r="DY77" s="218" t="s">
        <v>424</v>
      </c>
      <c r="DZ77" s="218" t="s">
        <v>305</v>
      </c>
      <c r="EA77" s="219">
        <v>0.953</v>
      </c>
      <c r="EB77" s="153"/>
      <c r="EC77" s="153"/>
      <c r="ED77" s="153">
        <v>0.305</v>
      </c>
      <c r="EE77" s="153">
        <v>0.675</v>
      </c>
      <c r="EF77" s="153">
        <v>0.452</v>
      </c>
      <c r="EG77" s="222" t="s">
        <v>325</v>
      </c>
      <c r="EH77" s="153">
        <v>0.000125</v>
      </c>
      <c r="EI77" s="153">
        <v>0.6</v>
      </c>
      <c r="EJ77" s="153">
        <v>0.5</v>
      </c>
      <c r="EK77" s="153">
        <v>0.015</v>
      </c>
      <c r="EL77" s="153">
        <v>0.281</v>
      </c>
      <c r="EM77" s="153">
        <v>0.05</v>
      </c>
      <c r="EN77" s="153">
        <v>0.65</v>
      </c>
      <c r="EO77" s="153">
        <v>0.15</v>
      </c>
      <c r="EP77" s="153">
        <v>0.15</v>
      </c>
      <c r="EQ77" s="153">
        <v>0.9</v>
      </c>
      <c r="ER77" s="153">
        <v>0.9</v>
      </c>
      <c r="ES77" s="212" t="s">
        <v>286</v>
      </c>
      <c r="ET77" s="153">
        <v>1</v>
      </c>
      <c r="EU77" s="212" t="s">
        <v>286</v>
      </c>
      <c r="EV77" s="153">
        <v>3</v>
      </c>
      <c r="EW77" s="153">
        <v>10</v>
      </c>
      <c r="EX77" s="153">
        <v>10</v>
      </c>
      <c r="EY77" s="153">
        <v>129.25</v>
      </c>
      <c r="EZ77" s="153">
        <v>128.75</v>
      </c>
      <c r="FA77" s="212">
        <v>1.5</v>
      </c>
      <c r="FB77" s="212">
        <v>1.5</v>
      </c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</row>
    <row r="78" spans="1:202" ht="21.75">
      <c r="A78" s="152"/>
      <c r="B78" s="241"/>
      <c r="C78" s="242"/>
      <c r="D78" s="242"/>
      <c r="E78" s="242"/>
      <c r="F78" s="204"/>
      <c r="G78" s="243"/>
      <c r="H78" s="242"/>
      <c r="I78" s="242"/>
      <c r="J78" s="212"/>
      <c r="K78" s="258"/>
      <c r="L78" s="154"/>
      <c r="M78" s="244"/>
      <c r="N78" s="153"/>
      <c r="O78" s="224"/>
      <c r="P78" s="224"/>
      <c r="Q78" s="224"/>
      <c r="R78" s="212"/>
      <c r="S78" s="188"/>
      <c r="T78" s="188"/>
      <c r="U78" s="259"/>
      <c r="V78" s="259"/>
      <c r="W78" s="259"/>
      <c r="X78" s="259"/>
      <c r="Y78" s="259"/>
      <c r="Z78" s="259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88"/>
      <c r="AN78" s="188"/>
      <c r="AO78" s="153"/>
      <c r="AP78" s="153"/>
      <c r="AQ78" s="153"/>
      <c r="AR78" s="153"/>
      <c r="AS78" s="153"/>
      <c r="AT78" s="153"/>
      <c r="AU78" s="212" t="s">
        <v>278</v>
      </c>
      <c r="AV78" s="212" t="s">
        <v>278</v>
      </c>
      <c r="AW78" s="212" t="s">
        <v>278</v>
      </c>
      <c r="AX78" s="212" t="s">
        <v>278</v>
      </c>
      <c r="AY78" s="212" t="s">
        <v>278</v>
      </c>
      <c r="AZ78" s="212" t="s">
        <v>278</v>
      </c>
      <c r="BA78" s="212" t="s">
        <v>278</v>
      </c>
      <c r="BB78" s="212" t="s">
        <v>278</v>
      </c>
      <c r="BC78" s="212" t="s">
        <v>278</v>
      </c>
      <c r="BD78" s="212" t="s">
        <v>278</v>
      </c>
      <c r="BE78" s="212" t="s">
        <v>278</v>
      </c>
      <c r="BF78" s="212" t="s">
        <v>278</v>
      </c>
      <c r="BG78" s="212" t="s">
        <v>278</v>
      </c>
      <c r="BH78" s="212" t="s">
        <v>278</v>
      </c>
      <c r="BI78" s="212" t="s">
        <v>278</v>
      </c>
      <c r="BJ78" s="212" t="s">
        <v>278</v>
      </c>
      <c r="BK78" s="212" t="s">
        <v>278</v>
      </c>
      <c r="BL78" s="212" t="s">
        <v>278</v>
      </c>
      <c r="BM78" s="212" t="s">
        <v>278</v>
      </c>
      <c r="BN78" s="212" t="s">
        <v>278</v>
      </c>
      <c r="BO78" s="212" t="s">
        <v>278</v>
      </c>
      <c r="BP78" s="212" t="s">
        <v>278</v>
      </c>
      <c r="BQ78" s="212" t="s">
        <v>278</v>
      </c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247"/>
      <c r="DW78" s="153"/>
      <c r="DX78" s="153"/>
      <c r="DY78" s="218" t="s">
        <v>305</v>
      </c>
      <c r="DZ78" s="218" t="s">
        <v>425</v>
      </c>
      <c r="EA78" s="219">
        <v>0.665</v>
      </c>
      <c r="EB78" s="153"/>
      <c r="EC78" s="153"/>
      <c r="ED78" s="153">
        <v>0.305</v>
      </c>
      <c r="EE78" s="153">
        <v>0.675</v>
      </c>
      <c r="EF78" s="153">
        <v>0.453</v>
      </c>
      <c r="EG78" s="222" t="s">
        <v>325</v>
      </c>
      <c r="EH78" s="153">
        <v>0.000125</v>
      </c>
      <c r="EI78" s="153">
        <v>0.6</v>
      </c>
      <c r="EJ78" s="153">
        <v>0.5</v>
      </c>
      <c r="EK78" s="153">
        <v>0.015</v>
      </c>
      <c r="EL78" s="153">
        <v>0.281</v>
      </c>
      <c r="EM78" s="153">
        <v>0.05</v>
      </c>
      <c r="EN78" s="153">
        <v>0.65</v>
      </c>
      <c r="EO78" s="153">
        <v>0.15</v>
      </c>
      <c r="EP78" s="153">
        <v>0.15</v>
      </c>
      <c r="EQ78" s="153">
        <v>0.9</v>
      </c>
      <c r="ER78" s="153">
        <v>0.9</v>
      </c>
      <c r="ES78" s="212" t="s">
        <v>286</v>
      </c>
      <c r="ET78" s="153">
        <v>1</v>
      </c>
      <c r="EU78" s="212" t="s">
        <v>286</v>
      </c>
      <c r="EV78" s="153">
        <v>3</v>
      </c>
      <c r="EW78" s="153">
        <v>10</v>
      </c>
      <c r="EX78" s="153">
        <v>10</v>
      </c>
      <c r="EY78" s="153">
        <v>128.36</v>
      </c>
      <c r="EZ78" s="153">
        <v>128.86</v>
      </c>
      <c r="FA78" s="212">
        <v>1.5</v>
      </c>
      <c r="FB78" s="212">
        <v>1.5</v>
      </c>
      <c r="FC78" s="220"/>
      <c r="FD78" s="220"/>
      <c r="FE78" s="220"/>
      <c r="FF78" s="220"/>
      <c r="FG78" s="220"/>
      <c r="FH78" s="220"/>
      <c r="FI78" s="220"/>
      <c r="FJ78" s="220"/>
      <c r="FK78" s="220"/>
      <c r="FL78" s="220"/>
      <c r="FM78" s="220"/>
      <c r="FN78" s="220"/>
      <c r="FO78" s="220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</row>
    <row r="79" spans="1:202" ht="21.75">
      <c r="A79" s="152"/>
      <c r="B79" s="241" t="s">
        <v>426</v>
      </c>
      <c r="C79" s="242" t="s">
        <v>427</v>
      </c>
      <c r="D79" s="242" t="s">
        <v>427</v>
      </c>
      <c r="E79" s="242" t="s">
        <v>408</v>
      </c>
      <c r="F79" s="204" t="s">
        <v>268</v>
      </c>
      <c r="G79" s="243">
        <v>285552</v>
      </c>
      <c r="H79" s="242">
        <v>1761484</v>
      </c>
      <c r="I79" s="242" t="s">
        <v>362</v>
      </c>
      <c r="J79" s="212" t="s">
        <v>270</v>
      </c>
      <c r="K79" s="258">
        <v>1500</v>
      </c>
      <c r="L79" s="154">
        <v>550</v>
      </c>
      <c r="M79" s="244">
        <v>2496</v>
      </c>
      <c r="N79" s="153"/>
      <c r="O79" s="224">
        <v>520</v>
      </c>
      <c r="P79" s="224">
        <v>4.5</v>
      </c>
      <c r="Q79" s="224">
        <v>4</v>
      </c>
      <c r="R79" s="212" t="s">
        <v>323</v>
      </c>
      <c r="S79" s="188" t="s">
        <v>272</v>
      </c>
      <c r="T79" s="188" t="s">
        <v>273</v>
      </c>
      <c r="U79" s="259">
        <v>198</v>
      </c>
      <c r="V79" s="259">
        <v>0.01</v>
      </c>
      <c r="W79" s="259">
        <v>202</v>
      </c>
      <c r="X79" s="259">
        <v>0.48</v>
      </c>
      <c r="Y79" s="259">
        <v>201</v>
      </c>
      <c r="Z79" s="259">
        <v>0.368</v>
      </c>
      <c r="AA79" s="212">
        <v>2503</v>
      </c>
      <c r="AB79" s="212" t="s">
        <v>274</v>
      </c>
      <c r="AC79" s="153"/>
      <c r="AD79" s="153"/>
      <c r="AE79" s="153"/>
      <c r="AF79" s="153"/>
      <c r="AG79" s="153"/>
      <c r="AH79" s="153"/>
      <c r="AI79" s="153" t="s">
        <v>428</v>
      </c>
      <c r="AJ79" s="153">
        <v>4.5</v>
      </c>
      <c r="AK79" s="153">
        <v>4</v>
      </c>
      <c r="AL79" s="153"/>
      <c r="AM79" s="188" t="s">
        <v>276</v>
      </c>
      <c r="AN79" s="188" t="s">
        <v>277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 t="s">
        <v>410</v>
      </c>
      <c r="CW79" s="153">
        <v>12</v>
      </c>
      <c r="CX79" s="153"/>
      <c r="CY79" s="153"/>
      <c r="CZ79" s="153"/>
      <c r="DA79" s="153"/>
      <c r="DB79" s="153"/>
      <c r="DC79" s="153"/>
      <c r="DD79" s="153">
        <v>40</v>
      </c>
      <c r="DE79" s="212" t="s">
        <v>278</v>
      </c>
      <c r="DF79" s="212" t="s">
        <v>278</v>
      </c>
      <c r="DG79" s="212" t="s">
        <v>278</v>
      </c>
      <c r="DH79" s="212" t="s">
        <v>278</v>
      </c>
      <c r="DI79" s="212" t="s">
        <v>278</v>
      </c>
      <c r="DJ79" s="212" t="s">
        <v>278</v>
      </c>
      <c r="DK79" s="212" t="s">
        <v>278</v>
      </c>
      <c r="DL79" s="212" t="s">
        <v>278</v>
      </c>
      <c r="DM79" s="212" t="s">
        <v>278</v>
      </c>
      <c r="DN79" s="212" t="s">
        <v>278</v>
      </c>
      <c r="DO79" s="212" t="s">
        <v>278</v>
      </c>
      <c r="DP79" s="212" t="s">
        <v>278</v>
      </c>
      <c r="DQ79" s="212" t="s">
        <v>278</v>
      </c>
      <c r="DR79" s="212" t="s">
        <v>278</v>
      </c>
      <c r="DS79" s="212" t="s">
        <v>278</v>
      </c>
      <c r="DT79" s="212" t="s">
        <v>278</v>
      </c>
      <c r="DU79" s="212" t="s">
        <v>278</v>
      </c>
      <c r="DV79" s="225" t="s">
        <v>304</v>
      </c>
      <c r="DW79" s="188" t="s">
        <v>282</v>
      </c>
      <c r="DX79" s="212" t="s">
        <v>283</v>
      </c>
      <c r="DY79" s="217">
        <v>0</v>
      </c>
      <c r="DZ79" s="218" t="s">
        <v>429</v>
      </c>
      <c r="EA79" s="221">
        <v>0.82</v>
      </c>
      <c r="EB79" s="212">
        <v>2503</v>
      </c>
      <c r="EC79" s="212" t="s">
        <v>274</v>
      </c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220">
        <v>1</v>
      </c>
      <c r="FD79" s="220">
        <v>0</v>
      </c>
      <c r="FE79" s="220">
        <v>0</v>
      </c>
      <c r="FF79" s="220">
        <v>0</v>
      </c>
      <c r="FG79" s="220">
        <v>0</v>
      </c>
      <c r="FH79" s="220">
        <v>0</v>
      </c>
      <c r="FI79" s="220">
        <v>0</v>
      </c>
      <c r="FJ79" s="220">
        <v>0</v>
      </c>
      <c r="FK79" s="220">
        <v>0</v>
      </c>
      <c r="FL79" s="220">
        <v>0</v>
      </c>
      <c r="FM79" s="220">
        <v>0</v>
      </c>
      <c r="FN79" s="220">
        <v>1</v>
      </c>
      <c r="FO79" s="220">
        <v>5</v>
      </c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</row>
    <row r="80" spans="1:202" ht="21.75">
      <c r="A80" s="152"/>
      <c r="B80" s="241"/>
      <c r="C80" s="242"/>
      <c r="D80" s="242"/>
      <c r="E80" s="242"/>
      <c r="F80" s="204"/>
      <c r="G80" s="243"/>
      <c r="H80" s="242"/>
      <c r="I80" s="242"/>
      <c r="J80" s="212"/>
      <c r="K80" s="258"/>
      <c r="L80" s="154"/>
      <c r="M80" s="244"/>
      <c r="N80" s="153"/>
      <c r="O80" s="224"/>
      <c r="P80" s="224"/>
      <c r="Q80" s="224"/>
      <c r="R80" s="153"/>
      <c r="S80" s="153"/>
      <c r="T80" s="153"/>
      <c r="U80" s="259"/>
      <c r="V80" s="259"/>
      <c r="W80" s="259"/>
      <c r="X80" s="259"/>
      <c r="Y80" s="259"/>
      <c r="Z80" s="259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212" t="s">
        <v>278</v>
      </c>
      <c r="AV80" s="212" t="s">
        <v>278</v>
      </c>
      <c r="AW80" s="212" t="s">
        <v>278</v>
      </c>
      <c r="AX80" s="212" t="s">
        <v>278</v>
      </c>
      <c r="AY80" s="212" t="s">
        <v>278</v>
      </c>
      <c r="AZ80" s="212" t="s">
        <v>278</v>
      </c>
      <c r="BA80" s="212" t="s">
        <v>278</v>
      </c>
      <c r="BB80" s="212" t="s">
        <v>278</v>
      </c>
      <c r="BC80" s="212" t="s">
        <v>278</v>
      </c>
      <c r="BD80" s="212" t="s">
        <v>278</v>
      </c>
      <c r="BE80" s="212" t="s">
        <v>278</v>
      </c>
      <c r="BF80" s="212" t="s">
        <v>278</v>
      </c>
      <c r="BG80" s="212" t="s">
        <v>278</v>
      </c>
      <c r="BH80" s="212" t="s">
        <v>278</v>
      </c>
      <c r="BI80" s="212" t="s">
        <v>278</v>
      </c>
      <c r="BJ80" s="212" t="s">
        <v>278</v>
      </c>
      <c r="BK80" s="212" t="s">
        <v>278</v>
      </c>
      <c r="BL80" s="212" t="s">
        <v>278</v>
      </c>
      <c r="BM80" s="212" t="s">
        <v>278</v>
      </c>
      <c r="BN80" s="212" t="s">
        <v>278</v>
      </c>
      <c r="BO80" s="212" t="s">
        <v>278</v>
      </c>
      <c r="BP80" s="212" t="s">
        <v>278</v>
      </c>
      <c r="BQ80" s="212" t="s">
        <v>278</v>
      </c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225" t="s">
        <v>309</v>
      </c>
      <c r="DW80" s="188" t="s">
        <v>282</v>
      </c>
      <c r="DX80" s="212" t="s">
        <v>283</v>
      </c>
      <c r="DY80" s="217">
        <v>0</v>
      </c>
      <c r="DZ80" s="218" t="s">
        <v>318</v>
      </c>
      <c r="EA80" s="221">
        <v>0.72</v>
      </c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220">
        <v>1</v>
      </c>
      <c r="FD80" s="220">
        <v>0</v>
      </c>
      <c r="FE80" s="220">
        <v>0</v>
      </c>
      <c r="FF80" s="220">
        <v>0</v>
      </c>
      <c r="FG80" s="220">
        <v>0</v>
      </c>
      <c r="FH80" s="220">
        <v>0</v>
      </c>
      <c r="FI80" s="220">
        <v>0</v>
      </c>
      <c r="FJ80" s="220">
        <v>0</v>
      </c>
      <c r="FK80" s="220">
        <v>0</v>
      </c>
      <c r="FL80" s="220">
        <v>0</v>
      </c>
      <c r="FM80" s="220">
        <v>0</v>
      </c>
      <c r="FN80" s="220">
        <v>1</v>
      </c>
      <c r="FO80" s="220">
        <v>3</v>
      </c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</row>
    <row r="81" spans="1:202" ht="21.75">
      <c r="A81" s="152"/>
      <c r="B81" s="241" t="s">
        <v>430</v>
      </c>
      <c r="C81" s="242" t="s">
        <v>431</v>
      </c>
      <c r="D81" s="242" t="s">
        <v>432</v>
      </c>
      <c r="E81" s="242" t="s">
        <v>408</v>
      </c>
      <c r="F81" s="204" t="s">
        <v>268</v>
      </c>
      <c r="G81" s="243">
        <v>303584</v>
      </c>
      <c r="H81" s="242">
        <v>1775062</v>
      </c>
      <c r="I81" s="242" t="s">
        <v>269</v>
      </c>
      <c r="J81" s="212" t="s">
        <v>270</v>
      </c>
      <c r="K81" s="258">
        <v>2500</v>
      </c>
      <c r="L81" s="154">
        <v>1900</v>
      </c>
      <c r="M81" s="244">
        <v>2496</v>
      </c>
      <c r="N81" s="153"/>
      <c r="O81" s="224">
        <v>575</v>
      </c>
      <c r="P81" s="224">
        <v>5</v>
      </c>
      <c r="Q81" s="224">
        <v>4</v>
      </c>
      <c r="R81" s="212" t="s">
        <v>323</v>
      </c>
      <c r="S81" s="188" t="s">
        <v>272</v>
      </c>
      <c r="T81" s="188" t="s">
        <v>273</v>
      </c>
      <c r="U81" s="259">
        <v>149</v>
      </c>
      <c r="V81" s="259">
        <f>40000/1000000</f>
        <v>0.04</v>
      </c>
      <c r="W81" s="259">
        <v>153.85</v>
      </c>
      <c r="X81" s="259">
        <v>0.15</v>
      </c>
      <c r="Y81" s="259">
        <v>153</v>
      </c>
      <c r="Z81" s="259">
        <v>1.29</v>
      </c>
      <c r="AA81" s="212">
        <v>2503</v>
      </c>
      <c r="AB81" s="212" t="s">
        <v>274</v>
      </c>
      <c r="AC81" s="153"/>
      <c r="AD81" s="153"/>
      <c r="AE81" s="153"/>
      <c r="AF81" s="153"/>
      <c r="AG81" s="153"/>
      <c r="AH81" s="153"/>
      <c r="AI81" s="153" t="s">
        <v>433</v>
      </c>
      <c r="AJ81" s="153">
        <v>5</v>
      </c>
      <c r="AK81" s="153">
        <v>4</v>
      </c>
      <c r="AL81" s="153"/>
      <c r="AM81" s="188" t="s">
        <v>276</v>
      </c>
      <c r="AN81" s="188" t="s">
        <v>277</v>
      </c>
      <c r="AO81" s="153"/>
      <c r="AP81" s="153"/>
      <c r="AQ81" s="153"/>
      <c r="AR81" s="153"/>
      <c r="AS81" s="153"/>
      <c r="AT81" s="153"/>
      <c r="AU81" s="212" t="s">
        <v>278</v>
      </c>
      <c r="AV81" s="212" t="s">
        <v>278</v>
      </c>
      <c r="AW81" s="212" t="s">
        <v>278</v>
      </c>
      <c r="AX81" s="212" t="s">
        <v>278</v>
      </c>
      <c r="AY81" s="212" t="s">
        <v>278</v>
      </c>
      <c r="AZ81" s="212" t="s">
        <v>278</v>
      </c>
      <c r="BA81" s="212" t="s">
        <v>278</v>
      </c>
      <c r="BB81" s="212" t="s">
        <v>278</v>
      </c>
      <c r="BC81" s="212" t="s">
        <v>278</v>
      </c>
      <c r="BD81" s="212" t="s">
        <v>278</v>
      </c>
      <c r="BE81" s="212" t="s">
        <v>278</v>
      </c>
      <c r="BF81" s="212" t="s">
        <v>278</v>
      </c>
      <c r="BG81" s="212" t="s">
        <v>278</v>
      </c>
      <c r="BH81" s="212" t="s">
        <v>278</v>
      </c>
      <c r="BI81" s="212" t="s">
        <v>278</v>
      </c>
      <c r="BJ81" s="212" t="s">
        <v>278</v>
      </c>
      <c r="BK81" s="212" t="s">
        <v>278</v>
      </c>
      <c r="BL81" s="212" t="s">
        <v>278</v>
      </c>
      <c r="BM81" s="212" t="s">
        <v>278</v>
      </c>
      <c r="BN81" s="212" t="s">
        <v>278</v>
      </c>
      <c r="BO81" s="212" t="s">
        <v>278</v>
      </c>
      <c r="BP81" s="212" t="s">
        <v>278</v>
      </c>
      <c r="BQ81" s="212" t="s">
        <v>278</v>
      </c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 t="s">
        <v>370</v>
      </c>
      <c r="CW81" s="153">
        <v>40.6</v>
      </c>
      <c r="CX81" s="153"/>
      <c r="CY81" s="153"/>
      <c r="CZ81" s="153"/>
      <c r="DA81" s="153"/>
      <c r="DB81" s="153"/>
      <c r="DC81" s="153"/>
      <c r="DD81" s="153">
        <v>12.09</v>
      </c>
      <c r="DE81" s="212" t="s">
        <v>278</v>
      </c>
      <c r="DF81" s="212" t="s">
        <v>278</v>
      </c>
      <c r="DG81" s="212" t="s">
        <v>278</v>
      </c>
      <c r="DH81" s="212" t="s">
        <v>278</v>
      </c>
      <c r="DI81" s="212" t="s">
        <v>278</v>
      </c>
      <c r="DJ81" s="212" t="s">
        <v>278</v>
      </c>
      <c r="DK81" s="212" t="s">
        <v>278</v>
      </c>
      <c r="DL81" s="212" t="s">
        <v>278</v>
      </c>
      <c r="DM81" s="212" t="s">
        <v>278</v>
      </c>
      <c r="DN81" s="212" t="s">
        <v>278</v>
      </c>
      <c r="DO81" s="212" t="s">
        <v>278</v>
      </c>
      <c r="DP81" s="212" t="s">
        <v>278</v>
      </c>
      <c r="DQ81" s="212" t="s">
        <v>278</v>
      </c>
      <c r="DR81" s="212" t="s">
        <v>278</v>
      </c>
      <c r="DS81" s="212" t="s">
        <v>278</v>
      </c>
      <c r="DT81" s="212" t="s">
        <v>278</v>
      </c>
      <c r="DU81" s="212" t="s">
        <v>278</v>
      </c>
      <c r="DV81" s="247" t="s">
        <v>309</v>
      </c>
      <c r="DW81" s="188" t="s">
        <v>282</v>
      </c>
      <c r="DX81" s="212" t="s">
        <v>283</v>
      </c>
      <c r="DY81" s="217">
        <v>0</v>
      </c>
      <c r="DZ81" s="218" t="s">
        <v>434</v>
      </c>
      <c r="EA81" s="221">
        <v>1.9</v>
      </c>
      <c r="EB81" s="212">
        <v>2503</v>
      </c>
      <c r="EC81" s="212" t="s">
        <v>274</v>
      </c>
      <c r="ED81" s="153">
        <v>0.404</v>
      </c>
      <c r="EE81" s="153">
        <v>1.19</v>
      </c>
      <c r="EF81" s="153">
        <v>0.34</v>
      </c>
      <c r="EG81" s="222" t="s">
        <v>306</v>
      </c>
      <c r="EH81" s="153">
        <v>0.000125</v>
      </c>
      <c r="EI81" s="153">
        <v>0.9</v>
      </c>
      <c r="EJ81" s="153">
        <v>0.64</v>
      </c>
      <c r="EK81" s="153">
        <v>0.017</v>
      </c>
      <c r="EL81" s="153">
        <v>0.371</v>
      </c>
      <c r="EM81" s="153">
        <v>0.05</v>
      </c>
      <c r="EN81" s="153">
        <v>0.89</v>
      </c>
      <c r="EO81" s="153">
        <v>0.15</v>
      </c>
      <c r="EP81" s="153">
        <v>0.15</v>
      </c>
      <c r="EQ81" s="153">
        <v>1.09</v>
      </c>
      <c r="ER81" s="153">
        <v>1.09</v>
      </c>
      <c r="ES81" s="212" t="s">
        <v>286</v>
      </c>
      <c r="ET81" s="153">
        <v>1</v>
      </c>
      <c r="EU81" s="212" t="s">
        <v>286</v>
      </c>
      <c r="EV81" s="153">
        <v>3.5</v>
      </c>
      <c r="EW81" s="153">
        <v>10</v>
      </c>
      <c r="EX81" s="153">
        <v>10</v>
      </c>
      <c r="EY81" s="215">
        <v>166.64</v>
      </c>
      <c r="EZ81" s="215">
        <v>166</v>
      </c>
      <c r="FA81" s="212">
        <v>2</v>
      </c>
      <c r="FB81" s="212">
        <v>2</v>
      </c>
      <c r="FC81" s="220">
        <v>1</v>
      </c>
      <c r="FD81" s="220">
        <v>0</v>
      </c>
      <c r="FE81" s="220">
        <v>0</v>
      </c>
      <c r="FF81" s="220">
        <v>1</v>
      </c>
      <c r="FG81" s="220">
        <v>0</v>
      </c>
      <c r="FH81" s="220">
        <v>0</v>
      </c>
      <c r="FI81" s="220">
        <v>0</v>
      </c>
      <c r="FJ81" s="220">
        <v>0</v>
      </c>
      <c r="FK81" s="220">
        <v>0</v>
      </c>
      <c r="FL81" s="220">
        <v>0</v>
      </c>
      <c r="FM81" s="220">
        <v>0</v>
      </c>
      <c r="FN81" s="220">
        <v>0</v>
      </c>
      <c r="FO81" s="220">
        <v>12</v>
      </c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</row>
    <row r="82" spans="1:202" ht="21.75">
      <c r="A82" s="152"/>
      <c r="B82" s="241" t="s">
        <v>435</v>
      </c>
      <c r="C82" s="242" t="s">
        <v>436</v>
      </c>
      <c r="D82" s="242" t="s">
        <v>436</v>
      </c>
      <c r="E82" s="242" t="s">
        <v>437</v>
      </c>
      <c r="F82" s="204" t="s">
        <v>268</v>
      </c>
      <c r="G82" s="260">
        <v>318000</v>
      </c>
      <c r="H82" s="242">
        <v>1804500</v>
      </c>
      <c r="I82" s="242" t="s">
        <v>269</v>
      </c>
      <c r="J82" s="212" t="s">
        <v>270</v>
      </c>
      <c r="K82" s="261">
        <v>5520</v>
      </c>
      <c r="L82" s="154">
        <v>2000</v>
      </c>
      <c r="M82" s="244">
        <v>2499</v>
      </c>
      <c r="N82" s="153"/>
      <c r="O82" s="224">
        <v>800</v>
      </c>
      <c r="P82" s="224">
        <v>3.5</v>
      </c>
      <c r="Q82" s="224">
        <v>6</v>
      </c>
      <c r="R82" s="212" t="s">
        <v>271</v>
      </c>
      <c r="S82" s="188" t="s">
        <v>272</v>
      </c>
      <c r="T82" s="188" t="s">
        <v>273</v>
      </c>
      <c r="U82" s="262">
        <v>142.43</v>
      </c>
      <c r="V82" s="262">
        <v>0.492</v>
      </c>
      <c r="W82" s="262">
        <v>144.58</v>
      </c>
      <c r="X82" s="262">
        <v>3.4</v>
      </c>
      <c r="Y82" s="262">
        <v>144.08</v>
      </c>
      <c r="Z82" s="262">
        <v>2.549</v>
      </c>
      <c r="AA82" s="212">
        <v>2503</v>
      </c>
      <c r="AB82" s="212" t="s">
        <v>274</v>
      </c>
      <c r="AC82" s="153"/>
      <c r="AD82" s="153"/>
      <c r="AE82" s="153"/>
      <c r="AF82" s="153"/>
      <c r="AG82" s="153"/>
      <c r="AH82" s="153"/>
      <c r="AI82" s="153" t="s">
        <v>438</v>
      </c>
      <c r="AJ82" s="153">
        <v>3.5</v>
      </c>
      <c r="AK82" s="153">
        <v>6</v>
      </c>
      <c r="AL82" s="153"/>
      <c r="AM82" s="188" t="s">
        <v>276</v>
      </c>
      <c r="AN82" s="188" t="s">
        <v>277</v>
      </c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 t="s">
        <v>370</v>
      </c>
      <c r="CW82" s="153">
        <v>23.6</v>
      </c>
      <c r="CX82" s="153"/>
      <c r="CY82" s="153"/>
      <c r="CZ82" s="153"/>
      <c r="DA82" s="153"/>
      <c r="DB82" s="153"/>
      <c r="DC82" s="153"/>
      <c r="DD82" s="153">
        <v>14</v>
      </c>
      <c r="DE82" s="212" t="s">
        <v>278</v>
      </c>
      <c r="DF82" s="212" t="s">
        <v>278</v>
      </c>
      <c r="DG82" s="212" t="s">
        <v>278</v>
      </c>
      <c r="DH82" s="212" t="s">
        <v>278</v>
      </c>
      <c r="DI82" s="212" t="s">
        <v>278</v>
      </c>
      <c r="DJ82" s="212" t="s">
        <v>278</v>
      </c>
      <c r="DK82" s="212" t="s">
        <v>278</v>
      </c>
      <c r="DL82" s="212" t="s">
        <v>278</v>
      </c>
      <c r="DM82" s="212" t="s">
        <v>278</v>
      </c>
      <c r="DN82" s="212" t="s">
        <v>278</v>
      </c>
      <c r="DO82" s="212" t="s">
        <v>278</v>
      </c>
      <c r="DP82" s="212" t="s">
        <v>278</v>
      </c>
      <c r="DQ82" s="212" t="s">
        <v>278</v>
      </c>
      <c r="DR82" s="212" t="s">
        <v>278</v>
      </c>
      <c r="DS82" s="212" t="s">
        <v>278</v>
      </c>
      <c r="DT82" s="212" t="s">
        <v>278</v>
      </c>
      <c r="DU82" s="212" t="s">
        <v>278</v>
      </c>
      <c r="DV82" s="216" t="s">
        <v>309</v>
      </c>
      <c r="DW82" s="188" t="s">
        <v>282</v>
      </c>
      <c r="DX82" s="212" t="s">
        <v>283</v>
      </c>
      <c r="DY82" s="217">
        <v>0</v>
      </c>
      <c r="DZ82" s="218" t="s">
        <v>439</v>
      </c>
      <c r="EA82" s="218">
        <v>0.4</v>
      </c>
      <c r="EB82" s="212">
        <v>2503</v>
      </c>
      <c r="EC82" s="212" t="s">
        <v>274</v>
      </c>
      <c r="ED82" s="153">
        <v>0.354</v>
      </c>
      <c r="EE82" s="153">
        <v>0.816</v>
      </c>
      <c r="EF82" s="153">
        <v>0.434</v>
      </c>
      <c r="EG82" s="222" t="s">
        <v>306</v>
      </c>
      <c r="EH82" s="153">
        <v>0.00025</v>
      </c>
      <c r="EI82" s="153">
        <v>1.2</v>
      </c>
      <c r="EJ82" s="153">
        <v>0.63</v>
      </c>
      <c r="EK82" s="153">
        <v>0.017</v>
      </c>
      <c r="EL82" s="153">
        <v>0.319</v>
      </c>
      <c r="EM82" s="153">
        <v>0.06</v>
      </c>
      <c r="EN82" s="153">
        <v>0.81</v>
      </c>
      <c r="EO82" s="153">
        <v>0.15</v>
      </c>
      <c r="EP82" s="153">
        <v>0.15</v>
      </c>
      <c r="EQ82" s="153">
        <v>0.97</v>
      </c>
      <c r="ER82" s="153">
        <v>0.97</v>
      </c>
      <c r="ES82" s="212" t="s">
        <v>286</v>
      </c>
      <c r="ET82" s="153">
        <v>2</v>
      </c>
      <c r="EU82" s="212" t="s">
        <v>286</v>
      </c>
      <c r="EV82" s="153">
        <v>3.5</v>
      </c>
      <c r="EW82" s="153">
        <v>10</v>
      </c>
      <c r="EX82" s="153">
        <v>10</v>
      </c>
      <c r="EY82" s="153">
        <v>143.28</v>
      </c>
      <c r="EZ82" s="215">
        <v>142.6</v>
      </c>
      <c r="FA82" s="212">
        <v>2</v>
      </c>
      <c r="FB82" s="212">
        <v>2</v>
      </c>
      <c r="FC82" s="220">
        <v>1</v>
      </c>
      <c r="FD82" s="220">
        <v>0</v>
      </c>
      <c r="FE82" s="220">
        <v>0</v>
      </c>
      <c r="FF82" s="220">
        <v>1</v>
      </c>
      <c r="FG82" s="220">
        <v>0</v>
      </c>
      <c r="FH82" s="220">
        <v>0</v>
      </c>
      <c r="FI82" s="220">
        <v>1</v>
      </c>
      <c r="FJ82" s="220">
        <v>0</v>
      </c>
      <c r="FK82" s="220">
        <v>0</v>
      </c>
      <c r="FL82" s="220">
        <v>0</v>
      </c>
      <c r="FM82" s="220">
        <v>0</v>
      </c>
      <c r="FN82" s="220">
        <v>1</v>
      </c>
      <c r="FO82" s="220">
        <v>10</v>
      </c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</row>
    <row r="83" spans="1:202" ht="21.75">
      <c r="A83" s="152"/>
      <c r="B83" s="241"/>
      <c r="C83" s="242"/>
      <c r="D83" s="242"/>
      <c r="E83" s="242"/>
      <c r="F83" s="204"/>
      <c r="G83" s="260"/>
      <c r="H83" s="242"/>
      <c r="I83" s="242"/>
      <c r="J83" s="212"/>
      <c r="K83" s="261"/>
      <c r="L83" s="154"/>
      <c r="M83" s="244"/>
      <c r="N83" s="153"/>
      <c r="O83" s="224"/>
      <c r="P83" s="224"/>
      <c r="Q83" s="224"/>
      <c r="R83" s="212"/>
      <c r="S83" s="188"/>
      <c r="T83" s="188"/>
      <c r="U83" s="262"/>
      <c r="V83" s="262"/>
      <c r="W83" s="262"/>
      <c r="X83" s="262"/>
      <c r="Y83" s="262"/>
      <c r="Z83" s="262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88"/>
      <c r="AN83" s="188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216"/>
      <c r="DW83" s="153"/>
      <c r="DX83" s="153"/>
      <c r="DY83" s="218" t="s">
        <v>439</v>
      </c>
      <c r="DZ83" s="218" t="s">
        <v>440</v>
      </c>
      <c r="EA83" s="218">
        <v>0.7</v>
      </c>
      <c r="EB83" s="153"/>
      <c r="EC83" s="153"/>
      <c r="ED83" s="227">
        <v>0.3</v>
      </c>
      <c r="EE83" s="153">
        <v>0.736</v>
      </c>
      <c r="EF83" s="153">
        <v>0.408</v>
      </c>
      <c r="EG83" s="222" t="s">
        <v>306</v>
      </c>
      <c r="EH83" s="153">
        <v>0.000249</v>
      </c>
      <c r="EI83" s="153">
        <v>0.3</v>
      </c>
      <c r="EJ83" s="153">
        <v>0.6</v>
      </c>
      <c r="EK83" s="153">
        <v>0.017</v>
      </c>
      <c r="EL83" s="153">
        <v>0.3</v>
      </c>
      <c r="EM83" s="153">
        <v>0.06</v>
      </c>
      <c r="EN83" s="153">
        <v>0.76</v>
      </c>
      <c r="EO83" s="153">
        <v>0.15</v>
      </c>
      <c r="EP83" s="153">
        <v>0.15</v>
      </c>
      <c r="EQ83" s="153">
        <v>1.05</v>
      </c>
      <c r="ER83" s="153">
        <v>1.05</v>
      </c>
      <c r="ES83" s="212" t="s">
        <v>286</v>
      </c>
      <c r="ET83" s="153">
        <v>2</v>
      </c>
      <c r="EU83" s="212" t="s">
        <v>286</v>
      </c>
      <c r="EV83" s="153">
        <v>3.5</v>
      </c>
      <c r="EW83" s="153">
        <v>10</v>
      </c>
      <c r="EX83" s="153">
        <v>10</v>
      </c>
      <c r="EY83" s="215">
        <v>143.2</v>
      </c>
      <c r="EZ83" s="153">
        <v>142.52</v>
      </c>
      <c r="FA83" s="212">
        <v>2</v>
      </c>
      <c r="FB83" s="212">
        <v>2</v>
      </c>
      <c r="FC83" s="220"/>
      <c r="FD83" s="220"/>
      <c r="FE83" s="220"/>
      <c r="FF83" s="220"/>
      <c r="FG83" s="220"/>
      <c r="FH83" s="220"/>
      <c r="FI83" s="220"/>
      <c r="FJ83" s="220"/>
      <c r="FK83" s="220"/>
      <c r="FL83" s="220"/>
      <c r="FM83" s="220"/>
      <c r="FN83" s="220"/>
      <c r="FO83" s="220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</row>
    <row r="84" spans="1:202" ht="21.75">
      <c r="A84" s="152"/>
      <c r="B84" s="241"/>
      <c r="C84" s="242"/>
      <c r="D84" s="242"/>
      <c r="E84" s="242"/>
      <c r="F84" s="204"/>
      <c r="G84" s="260"/>
      <c r="H84" s="242"/>
      <c r="I84" s="242"/>
      <c r="J84" s="212"/>
      <c r="K84" s="261"/>
      <c r="L84" s="154"/>
      <c r="M84" s="244"/>
      <c r="N84" s="153"/>
      <c r="O84" s="224"/>
      <c r="P84" s="224"/>
      <c r="Q84" s="224"/>
      <c r="R84" s="212"/>
      <c r="S84" s="188"/>
      <c r="T84" s="188"/>
      <c r="U84" s="262"/>
      <c r="V84" s="262"/>
      <c r="W84" s="262"/>
      <c r="X84" s="262"/>
      <c r="Y84" s="262"/>
      <c r="Z84" s="262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88"/>
      <c r="AN84" s="188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216"/>
      <c r="DW84" s="153"/>
      <c r="DX84" s="153"/>
      <c r="DY84" s="218" t="s">
        <v>440</v>
      </c>
      <c r="DZ84" s="218" t="s">
        <v>441</v>
      </c>
      <c r="EA84" s="218">
        <v>0.266</v>
      </c>
      <c r="EB84" s="153"/>
      <c r="EC84" s="153"/>
      <c r="ED84" s="227">
        <v>0.25</v>
      </c>
      <c r="EE84" s="153">
        <v>0.634</v>
      </c>
      <c r="EF84" s="153">
        <v>0.395</v>
      </c>
      <c r="EG84" s="222" t="s">
        <v>306</v>
      </c>
      <c r="EH84" s="153">
        <v>0.000278</v>
      </c>
      <c r="EI84" s="153">
        <v>0.3</v>
      </c>
      <c r="EJ84" s="153">
        <v>0.55</v>
      </c>
      <c r="EK84" s="153">
        <v>0.017</v>
      </c>
      <c r="EL84" s="153">
        <v>0.27</v>
      </c>
      <c r="EM84" s="153">
        <v>0.06</v>
      </c>
      <c r="EN84" s="153">
        <v>0.72</v>
      </c>
      <c r="EO84" s="153">
        <v>0.15</v>
      </c>
      <c r="EP84" s="153">
        <v>0.15</v>
      </c>
      <c r="EQ84" s="153">
        <v>1</v>
      </c>
      <c r="ER84" s="153">
        <v>1</v>
      </c>
      <c r="ES84" s="212" t="s">
        <v>286</v>
      </c>
      <c r="ET84" s="153">
        <v>2</v>
      </c>
      <c r="EU84" s="212" t="s">
        <v>286</v>
      </c>
      <c r="EV84" s="153">
        <v>3.5</v>
      </c>
      <c r="EW84" s="153">
        <v>10</v>
      </c>
      <c r="EX84" s="153">
        <v>10</v>
      </c>
      <c r="EY84" s="153">
        <v>143.26</v>
      </c>
      <c r="EZ84" s="153">
        <v>142.97</v>
      </c>
      <c r="FA84" s="212">
        <v>2</v>
      </c>
      <c r="FB84" s="212">
        <v>2</v>
      </c>
      <c r="FC84" s="220"/>
      <c r="FD84" s="220"/>
      <c r="FE84" s="220"/>
      <c r="FF84" s="220"/>
      <c r="FG84" s="220"/>
      <c r="FH84" s="220"/>
      <c r="FI84" s="220"/>
      <c r="FJ84" s="220"/>
      <c r="FK84" s="220"/>
      <c r="FL84" s="220"/>
      <c r="FM84" s="220"/>
      <c r="FN84" s="220"/>
      <c r="FO84" s="220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</row>
    <row r="85" spans="1:202" ht="21.75">
      <c r="A85" s="152"/>
      <c r="B85" s="241"/>
      <c r="C85" s="242"/>
      <c r="D85" s="242"/>
      <c r="E85" s="242"/>
      <c r="F85" s="204"/>
      <c r="G85" s="260"/>
      <c r="H85" s="242"/>
      <c r="I85" s="242"/>
      <c r="J85" s="212"/>
      <c r="K85" s="261"/>
      <c r="L85" s="154"/>
      <c r="M85" s="244"/>
      <c r="N85" s="153"/>
      <c r="O85" s="224"/>
      <c r="P85" s="224"/>
      <c r="Q85" s="224"/>
      <c r="R85" s="212"/>
      <c r="S85" s="188"/>
      <c r="T85" s="188"/>
      <c r="U85" s="262"/>
      <c r="V85" s="262"/>
      <c r="W85" s="262"/>
      <c r="X85" s="262"/>
      <c r="Y85" s="262"/>
      <c r="Z85" s="262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88"/>
      <c r="AN85" s="188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216"/>
      <c r="DW85" s="153"/>
      <c r="DX85" s="153"/>
      <c r="DY85" s="218" t="s">
        <v>441</v>
      </c>
      <c r="DZ85" s="218" t="s">
        <v>442</v>
      </c>
      <c r="EA85" s="218">
        <v>0.48</v>
      </c>
      <c r="EB85" s="153"/>
      <c r="EC85" s="153"/>
      <c r="ED85" s="227">
        <v>0.25</v>
      </c>
      <c r="EE85" s="153">
        <v>0.559</v>
      </c>
      <c r="EF85" s="153">
        <v>0.417</v>
      </c>
      <c r="EG85" s="222" t="s">
        <v>306</v>
      </c>
      <c r="EH85" s="153">
        <v>0.000246</v>
      </c>
      <c r="EI85" s="153">
        <v>0.3</v>
      </c>
      <c r="EJ85" s="153">
        <v>0.51</v>
      </c>
      <c r="EK85" s="153">
        <v>0.017</v>
      </c>
      <c r="EL85" s="153">
        <v>0.26</v>
      </c>
      <c r="EM85" s="153">
        <v>0.06</v>
      </c>
      <c r="EN85" s="153">
        <v>0.75</v>
      </c>
      <c r="EO85" s="153">
        <v>0.15</v>
      </c>
      <c r="EP85" s="153">
        <v>0.15</v>
      </c>
      <c r="EQ85" s="153">
        <v>0.96</v>
      </c>
      <c r="ER85" s="153">
        <v>0.96</v>
      </c>
      <c r="ES85" s="212" t="s">
        <v>286</v>
      </c>
      <c r="ET85" s="153">
        <v>2</v>
      </c>
      <c r="EU85" s="212" t="s">
        <v>286</v>
      </c>
      <c r="EV85" s="153">
        <v>3.5</v>
      </c>
      <c r="EW85" s="153">
        <v>10</v>
      </c>
      <c r="EX85" s="153">
        <v>10</v>
      </c>
      <c r="EY85" s="153">
        <v>143.15</v>
      </c>
      <c r="EZ85" s="215">
        <v>142.9</v>
      </c>
      <c r="FA85" s="212">
        <v>2</v>
      </c>
      <c r="FB85" s="212">
        <v>2</v>
      </c>
      <c r="FC85" s="220"/>
      <c r="FD85" s="220"/>
      <c r="FE85" s="220"/>
      <c r="FF85" s="220"/>
      <c r="FG85" s="220"/>
      <c r="FH85" s="220"/>
      <c r="FI85" s="220"/>
      <c r="FJ85" s="220"/>
      <c r="FK85" s="220"/>
      <c r="FL85" s="220"/>
      <c r="FM85" s="220"/>
      <c r="FN85" s="220"/>
      <c r="FO85" s="220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</row>
    <row r="86" spans="1:202" ht="21.75">
      <c r="A86" s="152"/>
      <c r="B86" s="241"/>
      <c r="C86" s="242"/>
      <c r="D86" s="242"/>
      <c r="E86" s="242"/>
      <c r="F86" s="204"/>
      <c r="G86" s="260"/>
      <c r="H86" s="242"/>
      <c r="I86" s="242"/>
      <c r="J86" s="212"/>
      <c r="K86" s="261"/>
      <c r="L86" s="154"/>
      <c r="M86" s="244"/>
      <c r="N86" s="153"/>
      <c r="O86" s="224"/>
      <c r="P86" s="224"/>
      <c r="Q86" s="224"/>
      <c r="R86" s="212"/>
      <c r="S86" s="188"/>
      <c r="T86" s="188"/>
      <c r="U86" s="262"/>
      <c r="V86" s="262"/>
      <c r="W86" s="262"/>
      <c r="X86" s="262"/>
      <c r="Y86" s="262"/>
      <c r="Z86" s="262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88"/>
      <c r="AN86" s="188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216"/>
      <c r="DW86" s="153"/>
      <c r="DX86" s="153"/>
      <c r="DY86" s="218" t="s">
        <v>442</v>
      </c>
      <c r="DZ86" s="218" t="s">
        <v>411</v>
      </c>
      <c r="EA86" s="218">
        <v>0.554</v>
      </c>
      <c r="EB86" s="153"/>
      <c r="EC86" s="153"/>
      <c r="ED86" s="227">
        <v>0.2</v>
      </c>
      <c r="EE86" s="153">
        <v>0.569</v>
      </c>
      <c r="EF86" s="153">
        <v>0.351</v>
      </c>
      <c r="EG86" s="222" t="s">
        <v>306</v>
      </c>
      <c r="EH86" s="153">
        <v>0.000153</v>
      </c>
      <c r="EI86" s="153">
        <v>0.3</v>
      </c>
      <c r="EJ86" s="153">
        <v>0.52</v>
      </c>
      <c r="EK86" s="153">
        <v>0.017</v>
      </c>
      <c r="EL86" s="153">
        <v>0.26</v>
      </c>
      <c r="EM86" s="153">
        <v>0.06</v>
      </c>
      <c r="EN86" s="153">
        <v>0.72</v>
      </c>
      <c r="EO86" s="153">
        <v>0.15</v>
      </c>
      <c r="EP86" s="153">
        <v>0.15</v>
      </c>
      <c r="EQ86" s="153">
        <v>0.97</v>
      </c>
      <c r="ER86" s="153">
        <v>0.97</v>
      </c>
      <c r="ES86" s="212" t="s">
        <v>286</v>
      </c>
      <c r="ET86" s="153">
        <v>2</v>
      </c>
      <c r="EU86" s="212" t="s">
        <v>286</v>
      </c>
      <c r="EV86" s="153">
        <v>3.5</v>
      </c>
      <c r="EW86" s="153">
        <v>10</v>
      </c>
      <c r="EX86" s="153">
        <v>10</v>
      </c>
      <c r="EY86" s="153">
        <v>142.76</v>
      </c>
      <c r="EZ86" s="153">
        <v>142.51</v>
      </c>
      <c r="FA86" s="212">
        <v>2</v>
      </c>
      <c r="FB86" s="212">
        <v>2</v>
      </c>
      <c r="FC86" s="220"/>
      <c r="FD86" s="220"/>
      <c r="FE86" s="220"/>
      <c r="FF86" s="220"/>
      <c r="FG86" s="220"/>
      <c r="FH86" s="220"/>
      <c r="FI86" s="220"/>
      <c r="FJ86" s="220"/>
      <c r="FK86" s="220"/>
      <c r="FL86" s="220"/>
      <c r="FM86" s="220"/>
      <c r="FN86" s="220"/>
      <c r="FO86" s="220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</row>
    <row r="87" spans="1:202" ht="21.75">
      <c r="A87" s="152"/>
      <c r="B87" s="241"/>
      <c r="C87" s="242"/>
      <c r="D87" s="242"/>
      <c r="E87" s="242"/>
      <c r="F87" s="204"/>
      <c r="G87" s="260"/>
      <c r="H87" s="242"/>
      <c r="I87" s="242"/>
      <c r="J87" s="212"/>
      <c r="K87" s="261"/>
      <c r="L87" s="154"/>
      <c r="M87" s="244"/>
      <c r="N87" s="153"/>
      <c r="O87" s="224"/>
      <c r="P87" s="224"/>
      <c r="Q87" s="224"/>
      <c r="R87" s="212"/>
      <c r="S87" s="188"/>
      <c r="T87" s="188"/>
      <c r="U87" s="262"/>
      <c r="V87" s="262"/>
      <c r="W87" s="262"/>
      <c r="X87" s="262"/>
      <c r="Y87" s="262"/>
      <c r="Z87" s="262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88"/>
      <c r="AN87" s="188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216"/>
      <c r="DW87" s="153"/>
      <c r="DX87" s="153"/>
      <c r="DY87" s="218" t="s">
        <v>411</v>
      </c>
      <c r="DZ87" s="218" t="s">
        <v>443</v>
      </c>
      <c r="EA87" s="218">
        <v>0.679</v>
      </c>
      <c r="EB87" s="153"/>
      <c r="EC87" s="153"/>
      <c r="ED87" s="227">
        <v>0.2</v>
      </c>
      <c r="EE87" s="153">
        <v>0.537</v>
      </c>
      <c r="EF87" s="153">
        <v>0.481</v>
      </c>
      <c r="EG87" s="222" t="s">
        <v>306</v>
      </c>
      <c r="EH87" s="153">
        <v>0.000178</v>
      </c>
      <c r="EI87" s="153">
        <v>0.3</v>
      </c>
      <c r="EJ87" s="153">
        <v>0.5</v>
      </c>
      <c r="EK87" s="153">
        <v>0.017</v>
      </c>
      <c r="EL87" s="153">
        <v>0.25</v>
      </c>
      <c r="EM87" s="153">
        <v>0.06</v>
      </c>
      <c r="EN87" s="153">
        <v>0.8</v>
      </c>
      <c r="EO87" s="153">
        <v>0.15</v>
      </c>
      <c r="EP87" s="153">
        <v>0.15</v>
      </c>
      <c r="EQ87" s="153">
        <v>0.95</v>
      </c>
      <c r="ER87" s="153">
        <v>0.95</v>
      </c>
      <c r="ES87" s="212" t="s">
        <v>286</v>
      </c>
      <c r="ET87" s="153">
        <v>2</v>
      </c>
      <c r="EU87" s="212" t="s">
        <v>286</v>
      </c>
      <c r="EV87" s="153">
        <v>3.5</v>
      </c>
      <c r="EW87" s="153">
        <v>10</v>
      </c>
      <c r="EX87" s="153">
        <v>10</v>
      </c>
      <c r="EY87" s="153">
        <v>142.67</v>
      </c>
      <c r="EZ87" s="153">
        <v>142.42</v>
      </c>
      <c r="FA87" s="212">
        <v>2</v>
      </c>
      <c r="FB87" s="212">
        <v>2</v>
      </c>
      <c r="FC87" s="220"/>
      <c r="FD87" s="220"/>
      <c r="FE87" s="220"/>
      <c r="FF87" s="220"/>
      <c r="FG87" s="220"/>
      <c r="FH87" s="220"/>
      <c r="FI87" s="220"/>
      <c r="FJ87" s="220"/>
      <c r="FK87" s="220"/>
      <c r="FL87" s="220"/>
      <c r="FM87" s="220"/>
      <c r="FN87" s="220"/>
      <c r="FO87" s="220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</row>
    <row r="88" spans="1:202" ht="21.75">
      <c r="A88" s="152"/>
      <c r="B88" s="241"/>
      <c r="C88" s="242"/>
      <c r="D88" s="242"/>
      <c r="E88" s="242"/>
      <c r="F88" s="204"/>
      <c r="G88" s="260"/>
      <c r="H88" s="242"/>
      <c r="I88" s="242"/>
      <c r="J88" s="212"/>
      <c r="K88" s="261"/>
      <c r="L88" s="154"/>
      <c r="M88" s="244"/>
      <c r="N88" s="153"/>
      <c r="O88" s="224"/>
      <c r="P88" s="224"/>
      <c r="Q88" s="224"/>
      <c r="R88" s="212"/>
      <c r="S88" s="188"/>
      <c r="T88" s="188"/>
      <c r="U88" s="262"/>
      <c r="V88" s="262"/>
      <c r="W88" s="262"/>
      <c r="X88" s="262"/>
      <c r="Y88" s="262"/>
      <c r="Z88" s="262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88"/>
      <c r="AN88" s="188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216"/>
      <c r="DW88" s="153"/>
      <c r="DX88" s="153"/>
      <c r="DY88" s="218" t="s">
        <v>443</v>
      </c>
      <c r="DZ88" s="218" t="s">
        <v>444</v>
      </c>
      <c r="EA88" s="218">
        <v>0.401</v>
      </c>
      <c r="EB88" s="153"/>
      <c r="EC88" s="153"/>
      <c r="ED88" s="227">
        <v>0.2</v>
      </c>
      <c r="EE88" s="153">
        <v>0.713</v>
      </c>
      <c r="EF88" s="153">
        <v>0.278</v>
      </c>
      <c r="EG88" s="222" t="s">
        <v>306</v>
      </c>
      <c r="EH88" s="153">
        <v>9.7E-05</v>
      </c>
      <c r="EI88" s="153">
        <v>0.3</v>
      </c>
      <c r="EJ88" s="153">
        <v>0.53</v>
      </c>
      <c r="EK88" s="153">
        <v>0.017</v>
      </c>
      <c r="EL88" s="153">
        <v>0.25</v>
      </c>
      <c r="EM88" s="153">
        <v>0.06</v>
      </c>
      <c r="EN88" s="153">
        <v>0.79</v>
      </c>
      <c r="EO88" s="153">
        <v>0.15</v>
      </c>
      <c r="EP88" s="153">
        <v>0.15</v>
      </c>
      <c r="EQ88" s="153">
        <v>1.04</v>
      </c>
      <c r="ER88" s="153">
        <v>1.04</v>
      </c>
      <c r="ES88" s="212" t="s">
        <v>286</v>
      </c>
      <c r="ET88" s="153">
        <v>2</v>
      </c>
      <c r="EU88" s="212" t="s">
        <v>286</v>
      </c>
      <c r="EV88" s="153">
        <v>3.5</v>
      </c>
      <c r="EW88" s="153">
        <v>10</v>
      </c>
      <c r="EX88" s="153">
        <v>10</v>
      </c>
      <c r="EY88" s="153">
        <v>142.51</v>
      </c>
      <c r="EZ88" s="153">
        <v>142.26</v>
      </c>
      <c r="FA88" s="212">
        <v>2</v>
      </c>
      <c r="FB88" s="212">
        <v>2</v>
      </c>
      <c r="FC88" s="220"/>
      <c r="FD88" s="220"/>
      <c r="FE88" s="220"/>
      <c r="FF88" s="220"/>
      <c r="FG88" s="220"/>
      <c r="FH88" s="220"/>
      <c r="FI88" s="220"/>
      <c r="FJ88" s="220"/>
      <c r="FK88" s="220"/>
      <c r="FL88" s="220"/>
      <c r="FM88" s="220"/>
      <c r="FN88" s="220"/>
      <c r="FO88" s="220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</row>
    <row r="89" spans="1:202" ht="21.75">
      <c r="A89" s="152"/>
      <c r="B89" s="241"/>
      <c r="C89" s="242"/>
      <c r="D89" s="242"/>
      <c r="E89" s="242"/>
      <c r="F89" s="204"/>
      <c r="G89" s="260"/>
      <c r="H89" s="242"/>
      <c r="I89" s="242"/>
      <c r="J89" s="212"/>
      <c r="K89" s="261"/>
      <c r="L89" s="154"/>
      <c r="M89" s="244"/>
      <c r="N89" s="153"/>
      <c r="O89" s="224"/>
      <c r="P89" s="224"/>
      <c r="Q89" s="224"/>
      <c r="R89" s="212"/>
      <c r="S89" s="188"/>
      <c r="T89" s="188"/>
      <c r="U89" s="262"/>
      <c r="V89" s="262"/>
      <c r="W89" s="262"/>
      <c r="X89" s="262"/>
      <c r="Y89" s="262"/>
      <c r="Z89" s="262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88"/>
      <c r="AN89" s="188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216"/>
      <c r="DW89" s="153"/>
      <c r="DX89" s="153"/>
      <c r="DY89" s="218" t="s">
        <v>444</v>
      </c>
      <c r="DZ89" s="218" t="s">
        <v>445</v>
      </c>
      <c r="EA89" s="218">
        <v>0.088</v>
      </c>
      <c r="EB89" s="153"/>
      <c r="EC89" s="153"/>
      <c r="ED89" s="227">
        <v>0.2</v>
      </c>
      <c r="EE89" s="153">
        <v>0.618</v>
      </c>
      <c r="EF89" s="153">
        <v>0.324</v>
      </c>
      <c r="EG89" s="222" t="s">
        <v>306</v>
      </c>
      <c r="EH89" s="153">
        <v>4.6E-05</v>
      </c>
      <c r="EI89" s="153">
        <v>0.3</v>
      </c>
      <c r="EJ89" s="153">
        <v>0.54</v>
      </c>
      <c r="EK89" s="153">
        <v>0.017</v>
      </c>
      <c r="EL89" s="153">
        <v>0.27</v>
      </c>
      <c r="EM89" s="153">
        <v>0.06</v>
      </c>
      <c r="EN89" s="153">
        <v>0.75</v>
      </c>
      <c r="EO89" s="153">
        <v>0.15</v>
      </c>
      <c r="EP89" s="153">
        <v>0.15</v>
      </c>
      <c r="EQ89" s="153">
        <v>0.99</v>
      </c>
      <c r="ER89" s="153">
        <v>0.99</v>
      </c>
      <c r="ES89" s="212" t="s">
        <v>286</v>
      </c>
      <c r="ET89" s="153">
        <v>2</v>
      </c>
      <c r="EU89" s="212" t="s">
        <v>286</v>
      </c>
      <c r="EV89" s="153">
        <v>3.5</v>
      </c>
      <c r="EW89" s="153">
        <v>10</v>
      </c>
      <c r="EX89" s="153">
        <v>10</v>
      </c>
      <c r="EY89" s="153">
        <v>142.32</v>
      </c>
      <c r="EZ89" s="153">
        <v>142.07</v>
      </c>
      <c r="FA89" s="212">
        <v>2</v>
      </c>
      <c r="FB89" s="212">
        <v>2</v>
      </c>
      <c r="FC89" s="220"/>
      <c r="FD89" s="220"/>
      <c r="FE89" s="220"/>
      <c r="FF89" s="220"/>
      <c r="FG89" s="220"/>
      <c r="FH89" s="220"/>
      <c r="FI89" s="220"/>
      <c r="FJ89" s="220"/>
      <c r="FK89" s="220"/>
      <c r="FL89" s="220"/>
      <c r="FM89" s="220"/>
      <c r="FN89" s="220"/>
      <c r="FO89" s="220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</row>
    <row r="90" spans="1:202" ht="21.75">
      <c r="A90" s="152"/>
      <c r="B90" s="241"/>
      <c r="C90" s="242"/>
      <c r="D90" s="242"/>
      <c r="E90" s="242"/>
      <c r="F90" s="204"/>
      <c r="G90" s="260"/>
      <c r="H90" s="242"/>
      <c r="I90" s="242"/>
      <c r="J90" s="212"/>
      <c r="K90" s="261"/>
      <c r="L90" s="154"/>
      <c r="M90" s="244"/>
      <c r="N90" s="153"/>
      <c r="O90" s="224"/>
      <c r="P90" s="224"/>
      <c r="Q90" s="224"/>
      <c r="R90" s="212"/>
      <c r="S90" s="188"/>
      <c r="T90" s="188"/>
      <c r="U90" s="262"/>
      <c r="V90" s="262"/>
      <c r="W90" s="262"/>
      <c r="X90" s="262"/>
      <c r="Y90" s="262"/>
      <c r="Z90" s="262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88"/>
      <c r="AN90" s="188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216"/>
      <c r="DW90" s="153"/>
      <c r="DX90" s="153"/>
      <c r="DY90" s="218" t="s">
        <v>445</v>
      </c>
      <c r="DZ90" s="218" t="s">
        <v>446</v>
      </c>
      <c r="EA90" s="218">
        <v>0.25</v>
      </c>
      <c r="EB90" s="153"/>
      <c r="EC90" s="153"/>
      <c r="ED90" s="227">
        <v>0.2</v>
      </c>
      <c r="EE90" s="153">
        <v>0.571</v>
      </c>
      <c r="EF90" s="153">
        <v>0.35</v>
      </c>
      <c r="EG90" s="222" t="s">
        <v>306</v>
      </c>
      <c r="EH90" s="153">
        <v>0.000132</v>
      </c>
      <c r="EI90" s="153">
        <v>0.3</v>
      </c>
      <c r="EJ90" s="153">
        <v>0.52</v>
      </c>
      <c r="EK90" s="153">
        <v>0.017</v>
      </c>
      <c r="EL90" s="153">
        <v>0.26</v>
      </c>
      <c r="EM90" s="153">
        <v>0.06</v>
      </c>
      <c r="EN90" s="153">
        <v>0.75</v>
      </c>
      <c r="EO90" s="153">
        <v>0.15</v>
      </c>
      <c r="EP90" s="153">
        <v>0.15</v>
      </c>
      <c r="EQ90" s="153">
        <v>0.97</v>
      </c>
      <c r="ER90" s="153">
        <v>0.97</v>
      </c>
      <c r="ES90" s="212" t="s">
        <v>286</v>
      </c>
      <c r="ET90" s="153">
        <v>2</v>
      </c>
      <c r="EU90" s="212" t="s">
        <v>286</v>
      </c>
      <c r="EV90" s="153">
        <v>3.5</v>
      </c>
      <c r="EW90" s="153">
        <v>10</v>
      </c>
      <c r="EX90" s="153">
        <v>10</v>
      </c>
      <c r="EY90" s="153">
        <v>142.21</v>
      </c>
      <c r="EZ90" s="153">
        <v>141.36</v>
      </c>
      <c r="FA90" s="212">
        <v>2</v>
      </c>
      <c r="FB90" s="212">
        <v>2</v>
      </c>
      <c r="FC90" s="220"/>
      <c r="FD90" s="220"/>
      <c r="FE90" s="220"/>
      <c r="FF90" s="220"/>
      <c r="FG90" s="220"/>
      <c r="FH90" s="220"/>
      <c r="FI90" s="220"/>
      <c r="FJ90" s="220"/>
      <c r="FK90" s="220"/>
      <c r="FL90" s="220"/>
      <c r="FM90" s="220"/>
      <c r="FN90" s="220"/>
      <c r="FO90" s="220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</row>
    <row r="91" spans="1:202" ht="21.75">
      <c r="A91" s="152"/>
      <c r="B91" s="241"/>
      <c r="C91" s="242"/>
      <c r="D91" s="242"/>
      <c r="E91" s="242"/>
      <c r="F91" s="204"/>
      <c r="G91" s="260"/>
      <c r="H91" s="242"/>
      <c r="I91" s="242"/>
      <c r="J91" s="212"/>
      <c r="K91" s="261"/>
      <c r="L91" s="154"/>
      <c r="M91" s="244"/>
      <c r="N91" s="153"/>
      <c r="O91" s="224"/>
      <c r="P91" s="224"/>
      <c r="Q91" s="224"/>
      <c r="R91" s="212"/>
      <c r="S91" s="188"/>
      <c r="T91" s="188"/>
      <c r="U91" s="262"/>
      <c r="V91" s="262"/>
      <c r="W91" s="262"/>
      <c r="X91" s="262"/>
      <c r="Y91" s="262"/>
      <c r="Z91" s="262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88"/>
      <c r="AN91" s="188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216"/>
      <c r="DW91" s="153"/>
      <c r="DX91" s="153"/>
      <c r="DY91" s="218" t="s">
        <v>446</v>
      </c>
      <c r="DZ91" s="218" t="s">
        <v>447</v>
      </c>
      <c r="EA91" s="218">
        <v>0.282</v>
      </c>
      <c r="EB91" s="153"/>
      <c r="EC91" s="153"/>
      <c r="ED91" s="227">
        <v>0.2</v>
      </c>
      <c r="EE91" s="153">
        <v>0.481</v>
      </c>
      <c r="EF91" s="153">
        <v>0.416</v>
      </c>
      <c r="EG91" s="222" t="s">
        <v>306</v>
      </c>
      <c r="EH91" s="153">
        <v>0.000275</v>
      </c>
      <c r="EI91" s="153">
        <v>0.3</v>
      </c>
      <c r="EJ91" s="153">
        <v>0.42</v>
      </c>
      <c r="EK91" s="153">
        <v>0.017</v>
      </c>
      <c r="EL91" s="153">
        <v>0.24</v>
      </c>
      <c r="EM91" s="153">
        <v>0.06</v>
      </c>
      <c r="EN91" s="153">
        <v>0.71</v>
      </c>
      <c r="EO91" s="153">
        <v>0.15</v>
      </c>
      <c r="EP91" s="153">
        <v>0.15</v>
      </c>
      <c r="EQ91" s="153">
        <v>0.92</v>
      </c>
      <c r="ER91" s="153">
        <v>0.92</v>
      </c>
      <c r="ES91" s="212" t="s">
        <v>286</v>
      </c>
      <c r="ET91" s="153">
        <v>2</v>
      </c>
      <c r="EU91" s="212" t="s">
        <v>286</v>
      </c>
      <c r="EV91" s="153">
        <v>3.5</v>
      </c>
      <c r="EW91" s="153">
        <v>10</v>
      </c>
      <c r="EX91" s="153">
        <v>10</v>
      </c>
      <c r="EY91" s="153">
        <v>142.12</v>
      </c>
      <c r="EZ91" s="153">
        <v>141.87</v>
      </c>
      <c r="FA91" s="212">
        <v>2</v>
      </c>
      <c r="FB91" s="212">
        <v>2</v>
      </c>
      <c r="FC91" s="220"/>
      <c r="FD91" s="220"/>
      <c r="FE91" s="220"/>
      <c r="FF91" s="220"/>
      <c r="FG91" s="220"/>
      <c r="FH91" s="220"/>
      <c r="FI91" s="220"/>
      <c r="FJ91" s="220"/>
      <c r="FK91" s="220"/>
      <c r="FL91" s="220"/>
      <c r="FM91" s="220"/>
      <c r="FN91" s="220"/>
      <c r="FO91" s="220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</row>
    <row r="92" spans="1:202" ht="21.75">
      <c r="A92" s="152"/>
      <c r="B92" s="241"/>
      <c r="C92" s="242"/>
      <c r="D92" s="242"/>
      <c r="E92" s="242"/>
      <c r="F92" s="204"/>
      <c r="G92" s="260"/>
      <c r="H92" s="242"/>
      <c r="I92" s="242"/>
      <c r="J92" s="212"/>
      <c r="K92" s="261"/>
      <c r="L92" s="154"/>
      <c r="M92" s="244"/>
      <c r="N92" s="153"/>
      <c r="O92" s="224"/>
      <c r="P92" s="224"/>
      <c r="Q92" s="224"/>
      <c r="R92" s="153"/>
      <c r="S92" s="153"/>
      <c r="T92" s="153"/>
      <c r="U92" s="262"/>
      <c r="V92" s="262"/>
      <c r="W92" s="262"/>
      <c r="X92" s="262"/>
      <c r="Y92" s="262"/>
      <c r="Z92" s="262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216" t="s">
        <v>304</v>
      </c>
      <c r="DW92" s="188" t="s">
        <v>282</v>
      </c>
      <c r="DX92" s="212" t="s">
        <v>283</v>
      </c>
      <c r="DY92" s="217">
        <v>0</v>
      </c>
      <c r="DZ92" s="218" t="s">
        <v>448</v>
      </c>
      <c r="EA92" s="221">
        <v>2.188</v>
      </c>
      <c r="EB92" s="153"/>
      <c r="EC92" s="153"/>
      <c r="ED92" s="153">
        <v>0.284</v>
      </c>
      <c r="EE92" s="153">
        <v>0.825</v>
      </c>
      <c r="EF92" s="153">
        <v>0.344</v>
      </c>
      <c r="EG92" s="222" t="s">
        <v>306</v>
      </c>
      <c r="EH92" s="153">
        <v>0.000125</v>
      </c>
      <c r="EI92" s="153">
        <v>0.9</v>
      </c>
      <c r="EJ92" s="153">
        <v>0.5</v>
      </c>
      <c r="EK92" s="153">
        <v>0.017</v>
      </c>
      <c r="EL92" s="153">
        <v>0.305</v>
      </c>
      <c r="EM92" s="153">
        <v>0.06</v>
      </c>
      <c r="EN92" s="153">
        <v>0.75</v>
      </c>
      <c r="EO92" s="153">
        <v>0.15</v>
      </c>
      <c r="EP92" s="153">
        <v>0.15</v>
      </c>
      <c r="EQ92" s="153">
        <v>0.95</v>
      </c>
      <c r="ER92" s="153">
        <v>0.95</v>
      </c>
      <c r="ES92" s="212" t="s">
        <v>286</v>
      </c>
      <c r="ET92" s="153">
        <v>3.5</v>
      </c>
      <c r="EU92" s="212" t="s">
        <v>286</v>
      </c>
      <c r="EV92" s="153">
        <v>2</v>
      </c>
      <c r="EW92" s="153">
        <v>10</v>
      </c>
      <c r="EX92" s="153">
        <v>10</v>
      </c>
      <c r="EY92" s="153">
        <v>143.33</v>
      </c>
      <c r="EZ92" s="153">
        <v>142.76</v>
      </c>
      <c r="FA92" s="212">
        <v>2</v>
      </c>
      <c r="FB92" s="212">
        <v>2</v>
      </c>
      <c r="FC92" s="220">
        <v>1</v>
      </c>
      <c r="FD92" s="220">
        <v>0</v>
      </c>
      <c r="FE92" s="220">
        <v>0</v>
      </c>
      <c r="FF92" s="220">
        <v>2</v>
      </c>
      <c r="FG92" s="220">
        <v>2</v>
      </c>
      <c r="FH92" s="220">
        <v>0</v>
      </c>
      <c r="FI92" s="220">
        <v>0</v>
      </c>
      <c r="FJ92" s="220">
        <v>0</v>
      </c>
      <c r="FK92" s="220">
        <v>0</v>
      </c>
      <c r="FL92" s="220">
        <v>0</v>
      </c>
      <c r="FM92" s="220">
        <v>0</v>
      </c>
      <c r="FN92" s="220">
        <v>1</v>
      </c>
      <c r="FO92" s="220">
        <v>9</v>
      </c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</row>
    <row r="93" spans="1:202" ht="21.75">
      <c r="A93" s="152"/>
      <c r="B93" s="241" t="s">
        <v>449</v>
      </c>
      <c r="C93" s="242" t="s">
        <v>450</v>
      </c>
      <c r="D93" s="242" t="s">
        <v>450</v>
      </c>
      <c r="E93" s="242" t="s">
        <v>450</v>
      </c>
      <c r="F93" s="204" t="s">
        <v>268</v>
      </c>
      <c r="G93" s="260">
        <v>398300</v>
      </c>
      <c r="H93" s="242">
        <v>1715800</v>
      </c>
      <c r="I93" s="242" t="s">
        <v>269</v>
      </c>
      <c r="J93" s="212" t="s">
        <v>270</v>
      </c>
      <c r="K93" s="261">
        <v>1200</v>
      </c>
      <c r="L93" s="154">
        <v>600</v>
      </c>
      <c r="M93" s="244">
        <v>2507</v>
      </c>
      <c r="N93" s="153"/>
      <c r="O93" s="224">
        <v>900</v>
      </c>
      <c r="P93" s="224">
        <v>6</v>
      </c>
      <c r="Q93" s="224">
        <v>4.5</v>
      </c>
      <c r="R93" s="212" t="s">
        <v>323</v>
      </c>
      <c r="S93" s="188" t="s">
        <v>272</v>
      </c>
      <c r="T93" s="188" t="s">
        <v>273</v>
      </c>
      <c r="U93" s="262">
        <v>196</v>
      </c>
      <c r="V93" s="262">
        <v>0.278</v>
      </c>
      <c r="W93" s="262">
        <v>198.5</v>
      </c>
      <c r="X93" s="262">
        <v>2.035</v>
      </c>
      <c r="Y93" s="262">
        <v>198</v>
      </c>
      <c r="Z93" s="262">
        <v>1.457</v>
      </c>
      <c r="AA93" s="212">
        <v>2504</v>
      </c>
      <c r="AB93" s="212" t="s">
        <v>274</v>
      </c>
      <c r="AC93" s="153"/>
      <c r="AD93" s="153"/>
      <c r="AE93" s="153"/>
      <c r="AF93" s="153"/>
      <c r="AG93" s="153"/>
      <c r="AH93" s="153"/>
      <c r="AI93" s="153" t="s">
        <v>293</v>
      </c>
      <c r="AJ93" s="153">
        <v>6</v>
      </c>
      <c r="AK93" s="153">
        <v>4.5</v>
      </c>
      <c r="AL93" s="153"/>
      <c r="AM93" s="188" t="s">
        <v>276</v>
      </c>
      <c r="AN93" s="188" t="s">
        <v>277</v>
      </c>
      <c r="AO93" s="153"/>
      <c r="AP93" s="153"/>
      <c r="AQ93" s="153"/>
      <c r="AR93" s="153"/>
      <c r="AS93" s="153"/>
      <c r="AT93" s="153"/>
      <c r="AU93" s="212" t="s">
        <v>278</v>
      </c>
      <c r="AV93" s="212" t="s">
        <v>278</v>
      </c>
      <c r="AW93" s="212" t="s">
        <v>278</v>
      </c>
      <c r="AX93" s="212" t="s">
        <v>278</v>
      </c>
      <c r="AY93" s="212" t="s">
        <v>278</v>
      </c>
      <c r="AZ93" s="212" t="s">
        <v>278</v>
      </c>
      <c r="BA93" s="212" t="s">
        <v>278</v>
      </c>
      <c r="BB93" s="212" t="s">
        <v>278</v>
      </c>
      <c r="BC93" s="212" t="s">
        <v>278</v>
      </c>
      <c r="BD93" s="212" t="s">
        <v>278</v>
      </c>
      <c r="BE93" s="212" t="s">
        <v>278</v>
      </c>
      <c r="BF93" s="212" t="s">
        <v>278</v>
      </c>
      <c r="BG93" s="212" t="s">
        <v>278</v>
      </c>
      <c r="BH93" s="212" t="s">
        <v>278</v>
      </c>
      <c r="BI93" s="212" t="s">
        <v>278</v>
      </c>
      <c r="BJ93" s="212" t="s">
        <v>278</v>
      </c>
      <c r="BK93" s="212" t="s">
        <v>278</v>
      </c>
      <c r="BL93" s="212" t="s">
        <v>278</v>
      </c>
      <c r="BM93" s="212" t="s">
        <v>278</v>
      </c>
      <c r="BN93" s="212" t="s">
        <v>278</v>
      </c>
      <c r="BO93" s="212" t="s">
        <v>278</v>
      </c>
      <c r="BP93" s="212" t="s">
        <v>278</v>
      </c>
      <c r="BQ93" s="212" t="s">
        <v>278</v>
      </c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 t="s">
        <v>451</v>
      </c>
      <c r="CW93" s="153">
        <v>6.8</v>
      </c>
      <c r="CX93" s="153"/>
      <c r="CY93" s="153"/>
      <c r="CZ93" s="153"/>
      <c r="DA93" s="153"/>
      <c r="DB93" s="153"/>
      <c r="DC93" s="153"/>
      <c r="DD93" s="153">
        <v>24.2</v>
      </c>
      <c r="DE93" s="212" t="s">
        <v>278</v>
      </c>
      <c r="DF93" s="212" t="s">
        <v>278</v>
      </c>
      <c r="DG93" s="212" t="s">
        <v>278</v>
      </c>
      <c r="DH93" s="212" t="s">
        <v>278</v>
      </c>
      <c r="DI93" s="212" t="s">
        <v>278</v>
      </c>
      <c r="DJ93" s="212" t="s">
        <v>278</v>
      </c>
      <c r="DK93" s="212" t="s">
        <v>278</v>
      </c>
      <c r="DL93" s="212" t="s">
        <v>278</v>
      </c>
      <c r="DM93" s="212" t="s">
        <v>278</v>
      </c>
      <c r="DN93" s="212" t="s">
        <v>278</v>
      </c>
      <c r="DO93" s="212" t="s">
        <v>278</v>
      </c>
      <c r="DP93" s="212" t="s">
        <v>278</v>
      </c>
      <c r="DQ93" s="212" t="s">
        <v>278</v>
      </c>
      <c r="DR93" s="212" t="s">
        <v>278</v>
      </c>
      <c r="DS93" s="212" t="s">
        <v>278</v>
      </c>
      <c r="DT93" s="212" t="s">
        <v>278</v>
      </c>
      <c r="DU93" s="212" t="s">
        <v>278</v>
      </c>
      <c r="DV93" s="216" t="s">
        <v>304</v>
      </c>
      <c r="DW93" s="188" t="s">
        <v>282</v>
      </c>
      <c r="DX93" s="212" t="s">
        <v>283</v>
      </c>
      <c r="DY93" s="217">
        <v>0</v>
      </c>
      <c r="DZ93" s="218" t="s">
        <v>452</v>
      </c>
      <c r="EA93" s="221">
        <v>1</v>
      </c>
      <c r="EB93" s="212">
        <v>2504</v>
      </c>
      <c r="EC93" s="212" t="s">
        <v>274</v>
      </c>
      <c r="ED93" s="153">
        <v>0.167</v>
      </c>
      <c r="EE93" s="153">
        <v>0.554</v>
      </c>
      <c r="EF93" s="153">
        <v>0.301</v>
      </c>
      <c r="EG93" s="222" t="s">
        <v>453</v>
      </c>
      <c r="EH93" s="229" t="s">
        <v>326</v>
      </c>
      <c r="EI93" s="153">
        <v>0.4</v>
      </c>
      <c r="EJ93" s="153">
        <v>0.489</v>
      </c>
      <c r="EK93" s="153">
        <v>0.015</v>
      </c>
      <c r="EL93" s="153">
        <v>0.256</v>
      </c>
      <c r="EM93" s="153">
        <v>0.05</v>
      </c>
      <c r="EN93" s="153"/>
      <c r="EO93" s="153">
        <v>0.161</v>
      </c>
      <c r="EP93" s="153">
        <v>0.15</v>
      </c>
      <c r="EQ93" s="153">
        <v>1</v>
      </c>
      <c r="ER93" s="153">
        <v>1</v>
      </c>
      <c r="ES93" s="212" t="s">
        <v>286</v>
      </c>
      <c r="ET93" s="153">
        <v>4</v>
      </c>
      <c r="EU93" s="212" t="s">
        <v>286</v>
      </c>
      <c r="EV93" s="153">
        <v>2</v>
      </c>
      <c r="EW93" s="153">
        <v>10</v>
      </c>
      <c r="EX93" s="153">
        <v>10</v>
      </c>
      <c r="EY93" s="153">
        <v>196.38</v>
      </c>
      <c r="EZ93" s="153">
        <v>195.89</v>
      </c>
      <c r="FA93" s="212">
        <v>1.5</v>
      </c>
      <c r="FB93" s="212">
        <v>1.5</v>
      </c>
      <c r="FC93" s="220">
        <v>1</v>
      </c>
      <c r="FD93" s="220">
        <v>0</v>
      </c>
      <c r="FE93" s="220">
        <v>0</v>
      </c>
      <c r="FF93" s="220">
        <v>0</v>
      </c>
      <c r="FG93" s="220">
        <v>0</v>
      </c>
      <c r="FH93" s="220">
        <v>0</v>
      </c>
      <c r="FI93" s="220">
        <v>0</v>
      </c>
      <c r="FJ93" s="220">
        <v>0</v>
      </c>
      <c r="FK93" s="220">
        <v>0</v>
      </c>
      <c r="FL93" s="220">
        <v>0</v>
      </c>
      <c r="FM93" s="220">
        <v>3</v>
      </c>
      <c r="FN93" s="220">
        <v>1</v>
      </c>
      <c r="FO93" s="220">
        <v>4</v>
      </c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</row>
    <row r="94" spans="1:202" ht="21.75">
      <c r="A94" s="152"/>
      <c r="B94" s="241"/>
      <c r="C94" s="242"/>
      <c r="D94" s="242"/>
      <c r="E94" s="242"/>
      <c r="F94" s="204"/>
      <c r="G94" s="260"/>
      <c r="H94" s="242"/>
      <c r="I94" s="242"/>
      <c r="J94" s="212"/>
      <c r="K94" s="261"/>
      <c r="L94" s="154"/>
      <c r="M94" s="244"/>
      <c r="N94" s="153"/>
      <c r="O94" s="224"/>
      <c r="P94" s="224"/>
      <c r="Q94" s="224"/>
      <c r="R94" s="153"/>
      <c r="S94" s="153"/>
      <c r="T94" s="153"/>
      <c r="U94" s="262"/>
      <c r="V94" s="262"/>
      <c r="W94" s="262"/>
      <c r="X94" s="262"/>
      <c r="Y94" s="262"/>
      <c r="Z94" s="262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212" t="s">
        <v>278</v>
      </c>
      <c r="DF94" s="212" t="s">
        <v>278</v>
      </c>
      <c r="DG94" s="212" t="s">
        <v>278</v>
      </c>
      <c r="DH94" s="212" t="s">
        <v>278</v>
      </c>
      <c r="DI94" s="212" t="s">
        <v>278</v>
      </c>
      <c r="DJ94" s="212" t="s">
        <v>278</v>
      </c>
      <c r="DK94" s="212" t="s">
        <v>278</v>
      </c>
      <c r="DL94" s="212" t="s">
        <v>278</v>
      </c>
      <c r="DM94" s="212" t="s">
        <v>278</v>
      </c>
      <c r="DN94" s="212" t="s">
        <v>278</v>
      </c>
      <c r="DO94" s="212" t="s">
        <v>278</v>
      </c>
      <c r="DP94" s="212" t="s">
        <v>278</v>
      </c>
      <c r="DQ94" s="212" t="s">
        <v>278</v>
      </c>
      <c r="DR94" s="212" t="s">
        <v>278</v>
      </c>
      <c r="DS94" s="212" t="s">
        <v>278</v>
      </c>
      <c r="DT94" s="212" t="s">
        <v>278</v>
      </c>
      <c r="DU94" s="212" t="s">
        <v>278</v>
      </c>
      <c r="DV94" s="216" t="s">
        <v>309</v>
      </c>
      <c r="DW94" s="188" t="s">
        <v>282</v>
      </c>
      <c r="DX94" s="212" t="s">
        <v>283</v>
      </c>
      <c r="DY94" s="217">
        <v>0</v>
      </c>
      <c r="DZ94" s="218" t="s">
        <v>440</v>
      </c>
      <c r="EA94" s="221">
        <v>1.1</v>
      </c>
      <c r="EB94" s="153"/>
      <c r="EC94" s="153"/>
      <c r="ED94" s="153">
        <v>0.167</v>
      </c>
      <c r="EE94" s="153">
        <v>0.554</v>
      </c>
      <c r="EF94" s="153">
        <v>0.301</v>
      </c>
      <c r="EG94" s="222" t="s">
        <v>453</v>
      </c>
      <c r="EH94" s="229" t="s">
        <v>326</v>
      </c>
      <c r="EI94" s="153">
        <v>0.4</v>
      </c>
      <c r="EJ94" s="153">
        <v>0.489</v>
      </c>
      <c r="EK94" s="153">
        <v>0.015</v>
      </c>
      <c r="EL94" s="153">
        <v>0.256</v>
      </c>
      <c r="EM94" s="153">
        <v>0.05</v>
      </c>
      <c r="EN94" s="153"/>
      <c r="EO94" s="153">
        <v>0.161</v>
      </c>
      <c r="EP94" s="153">
        <v>0.15</v>
      </c>
      <c r="EQ94" s="153">
        <v>1</v>
      </c>
      <c r="ER94" s="153">
        <v>1</v>
      </c>
      <c r="ES94" s="212" t="s">
        <v>286</v>
      </c>
      <c r="ET94" s="153">
        <v>4</v>
      </c>
      <c r="EU94" s="212" t="s">
        <v>286</v>
      </c>
      <c r="EV94" s="153">
        <v>2</v>
      </c>
      <c r="EW94" s="153">
        <v>10</v>
      </c>
      <c r="EX94" s="153">
        <v>10</v>
      </c>
      <c r="EY94" s="153">
        <v>196.48</v>
      </c>
      <c r="EZ94" s="263">
        <v>196</v>
      </c>
      <c r="FA94" s="212">
        <v>1.5</v>
      </c>
      <c r="FB94" s="212">
        <v>1.5</v>
      </c>
      <c r="FC94" s="220">
        <v>1</v>
      </c>
      <c r="FD94" s="220">
        <v>0</v>
      </c>
      <c r="FE94" s="220">
        <v>0</v>
      </c>
      <c r="FF94" s="220">
        <v>0</v>
      </c>
      <c r="FG94" s="220">
        <v>0</v>
      </c>
      <c r="FH94" s="220">
        <v>0</v>
      </c>
      <c r="FI94" s="220">
        <v>0</v>
      </c>
      <c r="FJ94" s="220">
        <v>0</v>
      </c>
      <c r="FK94" s="220">
        <v>0</v>
      </c>
      <c r="FL94" s="220">
        <v>0</v>
      </c>
      <c r="FM94" s="220">
        <v>2</v>
      </c>
      <c r="FN94" s="220">
        <v>1</v>
      </c>
      <c r="FO94" s="220">
        <v>4</v>
      </c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</row>
    <row r="95" spans="1:202" ht="21.75">
      <c r="A95" s="152"/>
      <c r="B95" s="264" t="s">
        <v>454</v>
      </c>
      <c r="C95" s="251" t="s">
        <v>379</v>
      </c>
      <c r="D95" s="251" t="s">
        <v>339</v>
      </c>
      <c r="E95" s="242" t="s">
        <v>455</v>
      </c>
      <c r="F95" s="204" t="s">
        <v>268</v>
      </c>
      <c r="G95" s="252">
        <v>277800</v>
      </c>
      <c r="H95" s="265">
        <v>1792800</v>
      </c>
      <c r="I95" s="242" t="s">
        <v>269</v>
      </c>
      <c r="J95" s="212" t="s">
        <v>270</v>
      </c>
      <c r="K95" s="254">
        <v>5000</v>
      </c>
      <c r="L95" s="154">
        <v>5000</v>
      </c>
      <c r="M95" s="253">
        <v>2544</v>
      </c>
      <c r="N95" s="153"/>
      <c r="O95" s="224">
        <v>1160</v>
      </c>
      <c r="P95" s="224">
        <v>11</v>
      </c>
      <c r="Q95" s="224">
        <v>6</v>
      </c>
      <c r="R95" s="212" t="s">
        <v>456</v>
      </c>
      <c r="S95" s="188" t="s">
        <v>272</v>
      </c>
      <c r="T95" s="188" t="s">
        <v>273</v>
      </c>
      <c r="U95" s="255">
        <v>171</v>
      </c>
      <c r="V95" s="255">
        <v>1.089</v>
      </c>
      <c r="W95" s="255">
        <v>176.35</v>
      </c>
      <c r="X95" s="255">
        <v>14.5</v>
      </c>
      <c r="Y95" s="255">
        <v>175</v>
      </c>
      <c r="Z95" s="255">
        <v>8.659</v>
      </c>
      <c r="AA95" s="212" t="s">
        <v>274</v>
      </c>
      <c r="AB95" s="212" t="s">
        <v>274</v>
      </c>
      <c r="AC95" s="153"/>
      <c r="AD95" s="153"/>
      <c r="AE95" s="153"/>
      <c r="AF95" s="153"/>
      <c r="AG95" s="153"/>
      <c r="AH95" s="153"/>
      <c r="AI95" s="153" t="s">
        <v>457</v>
      </c>
      <c r="AJ95" s="224">
        <v>11</v>
      </c>
      <c r="AK95" s="224">
        <v>6</v>
      </c>
      <c r="AL95" s="153"/>
      <c r="AM95" s="188" t="s">
        <v>272</v>
      </c>
      <c r="AN95" s="188" t="s">
        <v>273</v>
      </c>
      <c r="AO95" s="153"/>
      <c r="AP95" s="153"/>
      <c r="AQ95" s="153"/>
      <c r="AR95" s="153"/>
      <c r="AS95" s="153"/>
      <c r="AT95" s="153"/>
      <c r="AU95" s="212" t="s">
        <v>278</v>
      </c>
      <c r="AV95" s="212" t="s">
        <v>278</v>
      </c>
      <c r="AW95" s="212" t="s">
        <v>278</v>
      </c>
      <c r="AX95" s="212" t="s">
        <v>278</v>
      </c>
      <c r="AY95" s="212" t="s">
        <v>278</v>
      </c>
      <c r="AZ95" s="212" t="s">
        <v>278</v>
      </c>
      <c r="BA95" s="212" t="s">
        <v>278</v>
      </c>
      <c r="BB95" s="212" t="s">
        <v>278</v>
      </c>
      <c r="BC95" s="212" t="s">
        <v>278</v>
      </c>
      <c r="BD95" s="212" t="s">
        <v>278</v>
      </c>
      <c r="BE95" s="212" t="s">
        <v>278</v>
      </c>
      <c r="BF95" s="212" t="s">
        <v>278</v>
      </c>
      <c r="BG95" s="212" t="s">
        <v>278</v>
      </c>
      <c r="BH95" s="212" t="s">
        <v>278</v>
      </c>
      <c r="BI95" s="212" t="s">
        <v>278</v>
      </c>
      <c r="BJ95" s="212" t="s">
        <v>278</v>
      </c>
      <c r="BK95" s="212" t="s">
        <v>278</v>
      </c>
      <c r="BL95" s="212" t="s">
        <v>278</v>
      </c>
      <c r="BM95" s="212" t="s">
        <v>278</v>
      </c>
      <c r="BN95" s="212" t="s">
        <v>278</v>
      </c>
      <c r="BO95" s="212" t="s">
        <v>278</v>
      </c>
      <c r="BP95" s="212" t="s">
        <v>278</v>
      </c>
      <c r="BQ95" s="212" t="s">
        <v>278</v>
      </c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216" t="s">
        <v>304</v>
      </c>
      <c r="DW95" s="188" t="s">
        <v>282</v>
      </c>
      <c r="DX95" s="212" t="s">
        <v>283</v>
      </c>
      <c r="DY95" s="218" t="s">
        <v>345</v>
      </c>
      <c r="DZ95" s="266" t="s">
        <v>305</v>
      </c>
      <c r="EA95" s="266">
        <v>3.501</v>
      </c>
      <c r="EB95" s="212" t="s">
        <v>274</v>
      </c>
      <c r="EC95" s="212" t="s">
        <v>274</v>
      </c>
      <c r="ED95" s="153">
        <v>1.265</v>
      </c>
      <c r="EE95" s="153">
        <v>2.617</v>
      </c>
      <c r="EF95" s="153">
        <v>0.485</v>
      </c>
      <c r="EG95" s="222" t="s">
        <v>389</v>
      </c>
      <c r="EH95" s="153">
        <v>0.000167</v>
      </c>
      <c r="EI95" s="153">
        <v>1.2</v>
      </c>
      <c r="EJ95" s="153">
        <v>0.93</v>
      </c>
      <c r="EK95" s="153">
        <v>0.018</v>
      </c>
      <c r="EL95" s="153">
        <v>0.553</v>
      </c>
      <c r="EM95" s="153">
        <v>0.07</v>
      </c>
      <c r="EN95" s="153">
        <v>1.6</v>
      </c>
      <c r="EO95" s="153">
        <v>0.25</v>
      </c>
      <c r="EP95" s="153">
        <v>0.15</v>
      </c>
      <c r="EQ95" s="153">
        <v>1.6</v>
      </c>
      <c r="ER95" s="153">
        <v>1.6</v>
      </c>
      <c r="ES95" s="212" t="s">
        <v>286</v>
      </c>
      <c r="ET95" s="153">
        <v>6</v>
      </c>
      <c r="EU95" s="212" t="s">
        <v>286</v>
      </c>
      <c r="EV95" s="153">
        <v>1.5</v>
      </c>
      <c r="EW95" s="153">
        <v>20</v>
      </c>
      <c r="EX95" s="153">
        <v>16</v>
      </c>
      <c r="EY95" s="153">
        <v>171.79</v>
      </c>
      <c r="EZ95" s="153">
        <v>170.81</v>
      </c>
      <c r="FA95" s="212">
        <v>1.5</v>
      </c>
      <c r="FB95" s="212">
        <v>1.5</v>
      </c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</row>
    <row r="96" spans="1:202" ht="21.75">
      <c r="A96" s="152"/>
      <c r="B96" s="264"/>
      <c r="C96" s="251"/>
      <c r="D96" s="251"/>
      <c r="E96" s="242"/>
      <c r="F96" s="204"/>
      <c r="G96" s="252"/>
      <c r="H96" s="265"/>
      <c r="I96" s="242"/>
      <c r="J96" s="212"/>
      <c r="K96" s="254"/>
      <c r="L96" s="154"/>
      <c r="M96" s="253"/>
      <c r="N96" s="153"/>
      <c r="O96" s="224"/>
      <c r="P96" s="224"/>
      <c r="Q96" s="224"/>
      <c r="R96" s="212"/>
      <c r="S96" s="188"/>
      <c r="T96" s="188"/>
      <c r="U96" s="255"/>
      <c r="V96" s="255"/>
      <c r="W96" s="255"/>
      <c r="X96" s="255"/>
      <c r="Y96" s="255"/>
      <c r="Z96" s="255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216"/>
      <c r="DW96" s="153"/>
      <c r="DX96" s="153"/>
      <c r="DY96" s="218" t="s">
        <v>305</v>
      </c>
      <c r="DZ96" s="266" t="s">
        <v>458</v>
      </c>
      <c r="EA96" s="227">
        <f>5.92-3.5</f>
        <v>2.42</v>
      </c>
      <c r="EB96" s="153"/>
      <c r="EC96" s="153"/>
      <c r="ED96" s="153">
        <v>1.265</v>
      </c>
      <c r="EE96" s="153">
        <v>2.617</v>
      </c>
      <c r="EF96" s="153">
        <v>0.483</v>
      </c>
      <c r="EG96" s="222" t="s">
        <v>389</v>
      </c>
      <c r="EH96" s="153">
        <v>0.000167</v>
      </c>
      <c r="EI96" s="153">
        <v>1.25</v>
      </c>
      <c r="EJ96" s="153">
        <v>0.93</v>
      </c>
      <c r="EK96" s="153">
        <v>0.018</v>
      </c>
      <c r="EL96" s="153">
        <v>0.553</v>
      </c>
      <c r="EM96" s="153">
        <v>0.07</v>
      </c>
      <c r="EN96" s="153">
        <v>1.5</v>
      </c>
      <c r="EO96" s="153">
        <v>0.25</v>
      </c>
      <c r="EP96" s="153">
        <v>0.15</v>
      </c>
      <c r="EQ96" s="153">
        <v>1.6</v>
      </c>
      <c r="ER96" s="153">
        <v>1.6</v>
      </c>
      <c r="ES96" s="212" t="s">
        <v>286</v>
      </c>
      <c r="ET96" s="153">
        <v>6</v>
      </c>
      <c r="EU96" s="212" t="s">
        <v>286</v>
      </c>
      <c r="EV96" s="153">
        <v>1.5</v>
      </c>
      <c r="EW96" s="153">
        <v>20</v>
      </c>
      <c r="EX96" s="153">
        <v>16</v>
      </c>
      <c r="EY96" s="153">
        <v>170.85</v>
      </c>
      <c r="EZ96" s="153">
        <v>169.57</v>
      </c>
      <c r="FA96" s="212">
        <v>1.5</v>
      </c>
      <c r="FB96" s="212">
        <v>1.5</v>
      </c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</row>
    <row r="97" spans="1:202" ht="21.75">
      <c r="A97" s="152"/>
      <c r="B97" s="264"/>
      <c r="C97" s="251"/>
      <c r="D97" s="251"/>
      <c r="E97" s="242"/>
      <c r="F97" s="204"/>
      <c r="G97" s="252"/>
      <c r="H97" s="265"/>
      <c r="I97" s="242"/>
      <c r="J97" s="212"/>
      <c r="K97" s="254"/>
      <c r="L97" s="154"/>
      <c r="M97" s="253"/>
      <c r="N97" s="153"/>
      <c r="O97" s="224"/>
      <c r="P97" s="224"/>
      <c r="Q97" s="224"/>
      <c r="R97" s="212"/>
      <c r="S97" s="188"/>
      <c r="T97" s="188"/>
      <c r="U97" s="255"/>
      <c r="V97" s="255"/>
      <c r="W97" s="255"/>
      <c r="X97" s="255"/>
      <c r="Y97" s="255"/>
      <c r="Z97" s="255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216"/>
      <c r="DW97" s="153"/>
      <c r="DX97" s="153"/>
      <c r="DY97" s="218" t="s">
        <v>458</v>
      </c>
      <c r="DZ97" s="266" t="s">
        <v>307</v>
      </c>
      <c r="EA97" s="227">
        <f>7-5.92</f>
        <v>1.08</v>
      </c>
      <c r="EB97" s="153"/>
      <c r="EC97" s="153"/>
      <c r="ED97" s="153">
        <v>0.789</v>
      </c>
      <c r="EE97" s="153">
        <v>1.329</v>
      </c>
      <c r="EF97" s="153">
        <v>0.429</v>
      </c>
      <c r="EG97" s="222" t="s">
        <v>389</v>
      </c>
      <c r="EH97" s="153">
        <v>0.000167</v>
      </c>
      <c r="EI97" s="153">
        <v>1</v>
      </c>
      <c r="EJ97" s="153">
        <v>0.52</v>
      </c>
      <c r="EK97" s="153">
        <v>0.018</v>
      </c>
      <c r="EL97" s="153">
        <v>0.462</v>
      </c>
      <c r="EM97" s="153">
        <v>0.06</v>
      </c>
      <c r="EN97" s="153">
        <v>1.4</v>
      </c>
      <c r="EO97" s="153">
        <v>0.25</v>
      </c>
      <c r="EP97" s="153">
        <v>0.15</v>
      </c>
      <c r="EQ97" s="153">
        <v>1.4</v>
      </c>
      <c r="ER97" s="153">
        <v>1.4</v>
      </c>
      <c r="ES97" s="212" t="s">
        <v>286</v>
      </c>
      <c r="ET97" s="153">
        <v>6</v>
      </c>
      <c r="EU97" s="212" t="s">
        <v>286</v>
      </c>
      <c r="EV97" s="153">
        <v>1.5</v>
      </c>
      <c r="EW97" s="153">
        <v>17</v>
      </c>
      <c r="EX97" s="153">
        <v>16</v>
      </c>
      <c r="EY97" s="153">
        <v>169.85</v>
      </c>
      <c r="EZ97" s="153">
        <v>168.27</v>
      </c>
      <c r="FA97" s="212">
        <v>1.5</v>
      </c>
      <c r="FB97" s="212">
        <v>1.5</v>
      </c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</row>
    <row r="98" spans="1:202" ht="21.75">
      <c r="A98" s="152"/>
      <c r="B98" s="264"/>
      <c r="C98" s="251"/>
      <c r="D98" s="251"/>
      <c r="E98" s="242"/>
      <c r="F98" s="204"/>
      <c r="G98" s="252"/>
      <c r="H98" s="265"/>
      <c r="I98" s="242"/>
      <c r="J98" s="212"/>
      <c r="K98" s="254"/>
      <c r="L98" s="154"/>
      <c r="M98" s="253"/>
      <c r="N98" s="153"/>
      <c r="O98" s="224"/>
      <c r="P98" s="224"/>
      <c r="Q98" s="224"/>
      <c r="R98" s="212"/>
      <c r="S98" s="188"/>
      <c r="T98" s="188"/>
      <c r="U98" s="255"/>
      <c r="V98" s="255"/>
      <c r="W98" s="255"/>
      <c r="X98" s="255"/>
      <c r="Y98" s="255"/>
      <c r="Z98" s="255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216"/>
      <c r="DW98" s="153"/>
      <c r="DX98" s="153"/>
      <c r="DY98" s="266" t="s">
        <v>307</v>
      </c>
      <c r="DZ98" s="266" t="s">
        <v>459</v>
      </c>
      <c r="EA98" s="227">
        <f>10.23-7</f>
        <v>3.2300000000000004</v>
      </c>
      <c r="EB98" s="153"/>
      <c r="EC98" s="153"/>
      <c r="ED98" s="153">
        <v>0.159</v>
      </c>
      <c r="EE98" s="153">
        <v>0.475</v>
      </c>
      <c r="EF98" s="153">
        <v>0.335</v>
      </c>
      <c r="EG98" s="222" t="s">
        <v>389</v>
      </c>
      <c r="EH98" s="153">
        <v>0.00025</v>
      </c>
      <c r="EI98" s="153">
        <v>0.5</v>
      </c>
      <c r="EJ98" s="153">
        <v>0.42</v>
      </c>
      <c r="EK98" s="153">
        <v>0.018</v>
      </c>
      <c r="EL98" s="153">
        <v>0.236</v>
      </c>
      <c r="EM98" s="153">
        <v>0.05</v>
      </c>
      <c r="EN98" s="153">
        <v>0.7</v>
      </c>
      <c r="EO98" s="153">
        <v>0.25</v>
      </c>
      <c r="EP98" s="153">
        <v>0.15</v>
      </c>
      <c r="EQ98" s="153">
        <v>0.95</v>
      </c>
      <c r="ER98" s="153">
        <v>0.95</v>
      </c>
      <c r="ES98" s="212" t="s">
        <v>286</v>
      </c>
      <c r="ET98" s="153">
        <v>4</v>
      </c>
      <c r="EU98" s="212" t="s">
        <v>286</v>
      </c>
      <c r="EV98" s="153">
        <v>1.5</v>
      </c>
      <c r="EW98" s="153">
        <v>14</v>
      </c>
      <c r="EX98" s="153">
        <v>10</v>
      </c>
      <c r="EY98" s="153">
        <v>164.66</v>
      </c>
      <c r="EZ98" s="153">
        <v>163.84</v>
      </c>
      <c r="FA98" s="212">
        <v>1.5</v>
      </c>
      <c r="FB98" s="212">
        <v>1.5</v>
      </c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</row>
    <row r="99" spans="1:202" ht="21.75">
      <c r="A99" s="152"/>
      <c r="B99" s="264"/>
      <c r="C99" s="251"/>
      <c r="D99" s="251"/>
      <c r="E99" s="242"/>
      <c r="F99" s="204"/>
      <c r="G99" s="252"/>
      <c r="H99" s="265"/>
      <c r="I99" s="242"/>
      <c r="J99" s="212"/>
      <c r="K99" s="254"/>
      <c r="L99" s="154"/>
      <c r="M99" s="253"/>
      <c r="N99" s="153"/>
      <c r="O99" s="224"/>
      <c r="P99" s="224"/>
      <c r="Q99" s="224"/>
      <c r="R99" s="212"/>
      <c r="S99" s="188"/>
      <c r="T99" s="188"/>
      <c r="U99" s="255"/>
      <c r="V99" s="255"/>
      <c r="W99" s="255"/>
      <c r="X99" s="255"/>
      <c r="Y99" s="255"/>
      <c r="Z99" s="255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216" t="s">
        <v>393</v>
      </c>
      <c r="DW99" s="188" t="s">
        <v>282</v>
      </c>
      <c r="DX99" s="212" t="s">
        <v>283</v>
      </c>
      <c r="DY99" s="218" t="s">
        <v>345</v>
      </c>
      <c r="DZ99" s="266" t="s">
        <v>460</v>
      </c>
      <c r="EA99" s="153">
        <v>2.015</v>
      </c>
      <c r="EB99" s="153"/>
      <c r="EC99" s="153"/>
      <c r="ED99" s="153">
        <v>0.167</v>
      </c>
      <c r="EE99" s="153">
        <v>0.492</v>
      </c>
      <c r="EF99" s="153">
        <v>0.339</v>
      </c>
      <c r="EG99" s="222" t="s">
        <v>389</v>
      </c>
      <c r="EH99" s="153">
        <v>0.00025</v>
      </c>
      <c r="EI99" s="153">
        <v>0.5</v>
      </c>
      <c r="EJ99" s="153">
        <v>0.45</v>
      </c>
      <c r="EK99" s="153">
        <v>0.018</v>
      </c>
      <c r="EL99" s="153">
        <v>0.24</v>
      </c>
      <c r="EM99" s="153">
        <v>0.05</v>
      </c>
      <c r="EN99" s="153">
        <v>0.7</v>
      </c>
      <c r="EO99" s="153">
        <v>0.25</v>
      </c>
      <c r="EP99" s="153">
        <v>0.15</v>
      </c>
      <c r="EQ99" s="153">
        <v>0.95</v>
      </c>
      <c r="ER99" s="153">
        <v>0.95</v>
      </c>
      <c r="ES99" s="212" t="s">
        <v>286</v>
      </c>
      <c r="ET99" s="153">
        <v>4</v>
      </c>
      <c r="EU99" s="212" t="s">
        <v>286</v>
      </c>
      <c r="EV99" s="153">
        <v>1.5</v>
      </c>
      <c r="EW99" s="153">
        <v>14</v>
      </c>
      <c r="EX99" s="153">
        <v>10</v>
      </c>
      <c r="EY99" s="153">
        <v>168.75</v>
      </c>
      <c r="EZ99" s="153">
        <v>168.32</v>
      </c>
      <c r="FA99" s="212">
        <v>1.5</v>
      </c>
      <c r="FB99" s="212">
        <v>1.5</v>
      </c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</row>
    <row r="100" spans="1:202" ht="21.75">
      <c r="A100" s="152"/>
      <c r="B100" s="264"/>
      <c r="C100" s="251"/>
      <c r="D100" s="251"/>
      <c r="E100" s="242"/>
      <c r="F100" s="204"/>
      <c r="G100" s="252"/>
      <c r="H100" s="265"/>
      <c r="I100" s="242"/>
      <c r="J100" s="212"/>
      <c r="K100" s="254"/>
      <c r="L100" s="154"/>
      <c r="M100" s="253"/>
      <c r="N100" s="153"/>
      <c r="O100" s="224"/>
      <c r="P100" s="224"/>
      <c r="Q100" s="224"/>
      <c r="R100" s="212"/>
      <c r="S100" s="188"/>
      <c r="T100" s="188"/>
      <c r="U100" s="255"/>
      <c r="V100" s="255"/>
      <c r="W100" s="255"/>
      <c r="X100" s="255"/>
      <c r="Y100" s="255"/>
      <c r="Z100" s="255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216" t="s">
        <v>395</v>
      </c>
      <c r="DW100" s="188" t="s">
        <v>282</v>
      </c>
      <c r="DX100" s="212" t="s">
        <v>283</v>
      </c>
      <c r="DY100" s="218" t="s">
        <v>345</v>
      </c>
      <c r="DZ100" s="266" t="s">
        <v>310</v>
      </c>
      <c r="EA100" s="227">
        <v>3</v>
      </c>
      <c r="EB100" s="153"/>
      <c r="EC100" s="153"/>
      <c r="ED100" s="153">
        <v>0.164</v>
      </c>
      <c r="EE100" s="153">
        <v>0.529</v>
      </c>
      <c r="EF100" s="153">
        <v>0.348</v>
      </c>
      <c r="EG100" s="222" t="s">
        <v>389</v>
      </c>
      <c r="EH100" s="153">
        <v>0.00025</v>
      </c>
      <c r="EI100" s="153">
        <v>0.5</v>
      </c>
      <c r="EJ100" s="153">
        <v>0.45</v>
      </c>
      <c r="EK100" s="153">
        <v>0.018</v>
      </c>
      <c r="EL100" s="153">
        <v>0.249</v>
      </c>
      <c r="EM100" s="153">
        <v>0.05</v>
      </c>
      <c r="EN100" s="153">
        <v>0.65</v>
      </c>
      <c r="EO100" s="153">
        <v>0.25</v>
      </c>
      <c r="EP100" s="153">
        <v>0.15</v>
      </c>
      <c r="EQ100" s="153">
        <v>1</v>
      </c>
      <c r="ER100" s="153">
        <v>1</v>
      </c>
      <c r="ES100" s="212" t="s">
        <v>286</v>
      </c>
      <c r="ET100" s="153">
        <v>4</v>
      </c>
      <c r="EU100" s="212" t="s">
        <v>286</v>
      </c>
      <c r="EV100" s="153">
        <v>1</v>
      </c>
      <c r="EW100" s="153">
        <v>14</v>
      </c>
      <c r="EX100" s="153">
        <v>11</v>
      </c>
      <c r="EY100" s="215">
        <v>168.2</v>
      </c>
      <c r="EZ100" s="153">
        <v>167.65</v>
      </c>
      <c r="FA100" s="212">
        <v>1.5</v>
      </c>
      <c r="FB100" s="212">
        <v>1.5</v>
      </c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</row>
    <row r="101" spans="1:202" ht="21.75">
      <c r="A101" s="152"/>
      <c r="B101" s="264"/>
      <c r="C101" s="251"/>
      <c r="D101" s="251"/>
      <c r="E101" s="242"/>
      <c r="F101" s="204"/>
      <c r="G101" s="252"/>
      <c r="H101" s="265"/>
      <c r="I101" s="242"/>
      <c r="J101" s="212"/>
      <c r="K101" s="254"/>
      <c r="L101" s="154"/>
      <c r="M101" s="253"/>
      <c r="N101" s="153"/>
      <c r="O101" s="224"/>
      <c r="P101" s="224"/>
      <c r="Q101" s="224"/>
      <c r="R101" s="212"/>
      <c r="S101" s="188"/>
      <c r="T101" s="188"/>
      <c r="U101" s="255"/>
      <c r="V101" s="255"/>
      <c r="W101" s="255"/>
      <c r="X101" s="255"/>
      <c r="Y101" s="255"/>
      <c r="Z101" s="255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216" t="s">
        <v>396</v>
      </c>
      <c r="DW101" s="188" t="s">
        <v>282</v>
      </c>
      <c r="DX101" s="212" t="s">
        <v>283</v>
      </c>
      <c r="DY101" s="218" t="s">
        <v>345</v>
      </c>
      <c r="DZ101" s="266" t="s">
        <v>461</v>
      </c>
      <c r="EA101" s="227">
        <v>1.05</v>
      </c>
      <c r="EB101" s="153"/>
      <c r="EC101" s="153"/>
      <c r="ED101" s="153">
        <v>0.189</v>
      </c>
      <c r="EE101" s="153">
        <v>0.285</v>
      </c>
      <c r="EF101" s="153">
        <v>0.312</v>
      </c>
      <c r="EG101" s="222" t="s">
        <v>389</v>
      </c>
      <c r="EH101" s="153">
        <v>0.00025</v>
      </c>
      <c r="EI101" s="153">
        <v>0.5</v>
      </c>
      <c r="EJ101" s="153">
        <v>0.3</v>
      </c>
      <c r="EK101" s="153">
        <v>0.018</v>
      </c>
      <c r="EL101" s="153">
        <v>0.18</v>
      </c>
      <c r="EM101" s="153">
        <v>0.05</v>
      </c>
      <c r="EN101" s="153">
        <v>0.65</v>
      </c>
      <c r="EO101" s="153">
        <v>0.25</v>
      </c>
      <c r="EP101" s="153">
        <v>0.15</v>
      </c>
      <c r="EQ101" s="153">
        <v>0.8</v>
      </c>
      <c r="ER101" s="153">
        <v>0.8</v>
      </c>
      <c r="ES101" s="212" t="s">
        <v>286</v>
      </c>
      <c r="ET101" s="153">
        <v>4</v>
      </c>
      <c r="EU101" s="212" t="s">
        <v>286</v>
      </c>
      <c r="EV101" s="153">
        <v>1</v>
      </c>
      <c r="EW101" s="153">
        <v>9</v>
      </c>
      <c r="EX101" s="153">
        <v>12</v>
      </c>
      <c r="EY101" s="215">
        <v>167.5</v>
      </c>
      <c r="EZ101" s="215">
        <v>167.2</v>
      </c>
      <c r="FA101" s="212">
        <v>1.5</v>
      </c>
      <c r="FB101" s="212">
        <v>1.5</v>
      </c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</row>
    <row r="102" spans="1:202" ht="21.75">
      <c r="A102" s="152"/>
      <c r="B102" s="202"/>
      <c r="C102" s="204"/>
      <c r="D102" s="202"/>
      <c r="E102" s="202"/>
      <c r="F102" s="204"/>
      <c r="G102" s="267"/>
      <c r="H102" s="204"/>
      <c r="I102" s="268"/>
      <c r="J102" s="269"/>
      <c r="K102" s="270"/>
      <c r="L102" s="271"/>
      <c r="M102" s="204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216" t="s">
        <v>462</v>
      </c>
      <c r="DW102" s="188" t="s">
        <v>282</v>
      </c>
      <c r="DX102" s="212" t="s">
        <v>283</v>
      </c>
      <c r="DY102" s="218" t="s">
        <v>345</v>
      </c>
      <c r="DZ102" s="238" t="s">
        <v>320</v>
      </c>
      <c r="EA102" s="227">
        <v>2.98</v>
      </c>
      <c r="EB102" s="153"/>
      <c r="EC102" s="153"/>
      <c r="ED102" s="153">
        <v>0.097</v>
      </c>
      <c r="EE102" s="153">
        <v>0.285</v>
      </c>
      <c r="EF102" s="153">
        <v>0.341</v>
      </c>
      <c r="EG102" s="222" t="s">
        <v>389</v>
      </c>
      <c r="EH102" s="153">
        <v>0.00025</v>
      </c>
      <c r="EI102" s="153">
        <v>0.5</v>
      </c>
      <c r="EJ102" s="153">
        <v>0.3</v>
      </c>
      <c r="EK102" s="153">
        <v>0.018</v>
      </c>
      <c r="EL102" s="153">
        <v>0.18</v>
      </c>
      <c r="EM102" s="153">
        <v>0.05</v>
      </c>
      <c r="EN102" s="153">
        <v>0.55</v>
      </c>
      <c r="EO102" s="153">
        <v>0.25</v>
      </c>
      <c r="EP102" s="153">
        <v>0.15</v>
      </c>
      <c r="EQ102" s="153">
        <v>0.8</v>
      </c>
      <c r="ER102" s="153">
        <v>0.8</v>
      </c>
      <c r="ES102" s="212" t="s">
        <v>286</v>
      </c>
      <c r="ET102" s="153">
        <v>4</v>
      </c>
      <c r="EU102" s="212" t="s">
        <v>286</v>
      </c>
      <c r="EV102" s="153">
        <v>1</v>
      </c>
      <c r="EW102" s="153">
        <v>14</v>
      </c>
      <c r="EX102" s="153">
        <v>11</v>
      </c>
      <c r="EY102" s="215">
        <v>162.2</v>
      </c>
      <c r="EZ102" s="153">
        <v>161.56</v>
      </c>
      <c r="FA102" s="212">
        <v>1.5</v>
      </c>
      <c r="FB102" s="212">
        <v>1.5</v>
      </c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</row>
    <row r="103" spans="1:202" ht="27" customHeight="1">
      <c r="A103" s="152"/>
      <c r="B103" s="202"/>
      <c r="C103" s="204"/>
      <c r="D103" s="202"/>
      <c r="E103" s="202"/>
      <c r="F103" s="204"/>
      <c r="G103" s="267"/>
      <c r="H103" s="204"/>
      <c r="I103" s="268"/>
      <c r="J103" s="269"/>
      <c r="K103" s="270"/>
      <c r="L103" s="271"/>
      <c r="M103" s="204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216" t="s">
        <v>463</v>
      </c>
      <c r="DW103" s="188" t="s">
        <v>282</v>
      </c>
      <c r="DX103" s="212" t="s">
        <v>283</v>
      </c>
      <c r="DY103" s="218" t="s">
        <v>345</v>
      </c>
      <c r="DZ103" s="238" t="s">
        <v>275</v>
      </c>
      <c r="EA103" s="227">
        <v>1.8</v>
      </c>
      <c r="EB103" s="153"/>
      <c r="EC103" s="153"/>
      <c r="ED103" s="153">
        <v>0.113</v>
      </c>
      <c r="EE103" s="153">
        <v>0.285</v>
      </c>
      <c r="EF103" s="153">
        <v>0.396</v>
      </c>
      <c r="EG103" s="222" t="s">
        <v>389</v>
      </c>
      <c r="EH103" s="153">
        <v>0.00025</v>
      </c>
      <c r="EI103" s="153">
        <v>0.5</v>
      </c>
      <c r="EJ103" s="153">
        <v>0.3</v>
      </c>
      <c r="EK103" s="153">
        <v>0.018</v>
      </c>
      <c r="EL103" s="153">
        <v>0.18</v>
      </c>
      <c r="EM103" s="153">
        <v>0.05</v>
      </c>
      <c r="EN103" s="153">
        <v>0.55</v>
      </c>
      <c r="EO103" s="153">
        <v>0.25</v>
      </c>
      <c r="EP103" s="153">
        <v>0.15</v>
      </c>
      <c r="EQ103" s="153">
        <v>0.8</v>
      </c>
      <c r="ER103" s="153">
        <v>0.8</v>
      </c>
      <c r="ES103" s="212" t="s">
        <v>286</v>
      </c>
      <c r="ET103" s="153">
        <v>4</v>
      </c>
      <c r="EU103" s="212" t="s">
        <v>286</v>
      </c>
      <c r="EV103" s="153">
        <v>1</v>
      </c>
      <c r="EW103" s="153">
        <v>13</v>
      </c>
      <c r="EX103" s="153">
        <v>11</v>
      </c>
      <c r="EY103" s="215">
        <v>158.7</v>
      </c>
      <c r="EZ103" s="153">
        <v>158.23</v>
      </c>
      <c r="FA103" s="212">
        <v>1.5</v>
      </c>
      <c r="FB103" s="212">
        <v>1.5</v>
      </c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</row>
    <row r="104" spans="1:202" ht="21.75">
      <c r="A104" s="152"/>
      <c r="B104" s="202"/>
      <c r="C104" s="204"/>
      <c r="D104" s="202"/>
      <c r="E104" s="202"/>
      <c r="F104" s="204"/>
      <c r="G104" s="267"/>
      <c r="H104" s="204"/>
      <c r="I104" s="268"/>
      <c r="J104" s="269"/>
      <c r="K104" s="270"/>
      <c r="L104" s="271"/>
      <c r="M104" s="204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216" t="s">
        <v>309</v>
      </c>
      <c r="DW104" s="188" t="s">
        <v>282</v>
      </c>
      <c r="DX104" s="212" t="s">
        <v>283</v>
      </c>
      <c r="DY104" s="218" t="s">
        <v>464</v>
      </c>
      <c r="DZ104" s="238" t="s">
        <v>305</v>
      </c>
      <c r="EA104" s="227">
        <v>3.5</v>
      </c>
      <c r="EB104" s="153"/>
      <c r="EC104" s="153"/>
      <c r="ED104" s="153">
        <v>0.193</v>
      </c>
      <c r="EE104" s="153">
        <v>0.547</v>
      </c>
      <c r="EF104" s="153">
        <v>0.352</v>
      </c>
      <c r="EG104" s="222" t="s">
        <v>389</v>
      </c>
      <c r="EH104" s="153">
        <v>0.00025</v>
      </c>
      <c r="EI104" s="153">
        <v>0.5</v>
      </c>
      <c r="EJ104" s="153">
        <v>0.46</v>
      </c>
      <c r="EK104" s="153">
        <v>0.018</v>
      </c>
      <c r="EL104" s="153">
        <v>0.253</v>
      </c>
      <c r="EM104" s="153">
        <v>0.06</v>
      </c>
      <c r="EN104" s="153">
        <v>0.75</v>
      </c>
      <c r="EO104" s="153">
        <v>0.25</v>
      </c>
      <c r="EP104" s="153">
        <v>0.15</v>
      </c>
      <c r="EQ104" s="153">
        <v>1</v>
      </c>
      <c r="ER104" s="153">
        <v>1</v>
      </c>
      <c r="ES104" s="212" t="s">
        <v>286</v>
      </c>
      <c r="ET104" s="153">
        <v>1.5</v>
      </c>
      <c r="EU104" s="212" t="s">
        <v>286</v>
      </c>
      <c r="EV104" s="153">
        <v>6</v>
      </c>
      <c r="EW104" s="153">
        <v>11</v>
      </c>
      <c r="EX104" s="153">
        <v>15</v>
      </c>
      <c r="EY104" s="153">
        <v>171.78</v>
      </c>
      <c r="EZ104" s="153">
        <v>171.25</v>
      </c>
      <c r="FA104" s="212">
        <v>1.5</v>
      </c>
      <c r="FB104" s="212">
        <v>1.5</v>
      </c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</row>
    <row r="105" spans="1:202" ht="21.75">
      <c r="A105" s="152"/>
      <c r="B105" s="202"/>
      <c r="C105" s="204"/>
      <c r="D105" s="202"/>
      <c r="E105" s="202"/>
      <c r="F105" s="204"/>
      <c r="G105" s="267"/>
      <c r="H105" s="204"/>
      <c r="I105" s="268"/>
      <c r="J105" s="269"/>
      <c r="K105" s="270"/>
      <c r="L105" s="271"/>
      <c r="M105" s="204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216"/>
      <c r="DW105" s="153"/>
      <c r="DX105" s="153"/>
      <c r="DY105" s="238" t="s">
        <v>305</v>
      </c>
      <c r="DZ105" s="238" t="s">
        <v>465</v>
      </c>
      <c r="EA105" s="153">
        <f>6.604-3.5</f>
        <v>3.104</v>
      </c>
      <c r="EB105" s="153"/>
      <c r="EC105" s="153"/>
      <c r="ED105" s="153">
        <v>0.193</v>
      </c>
      <c r="EE105" s="153">
        <v>0.547</v>
      </c>
      <c r="EF105" s="153">
        <v>0.352</v>
      </c>
      <c r="EG105" s="222" t="s">
        <v>389</v>
      </c>
      <c r="EH105" s="153">
        <v>0.00025</v>
      </c>
      <c r="EI105" s="153">
        <v>0.5</v>
      </c>
      <c r="EJ105" s="153">
        <v>0.46</v>
      </c>
      <c r="EK105" s="153">
        <v>0.018</v>
      </c>
      <c r="EL105" s="153">
        <v>0.353</v>
      </c>
      <c r="EM105" s="153">
        <v>0.06</v>
      </c>
      <c r="EN105" s="153">
        <v>0.75</v>
      </c>
      <c r="EO105" s="153">
        <v>0.25</v>
      </c>
      <c r="EP105" s="153">
        <v>0.15</v>
      </c>
      <c r="EQ105" s="153">
        <v>1</v>
      </c>
      <c r="ER105" s="153">
        <v>1</v>
      </c>
      <c r="ES105" s="212" t="s">
        <v>286</v>
      </c>
      <c r="ET105" s="153">
        <v>1.5</v>
      </c>
      <c r="EU105" s="212" t="s">
        <v>286</v>
      </c>
      <c r="EV105" s="153">
        <v>6</v>
      </c>
      <c r="EW105" s="153">
        <v>11</v>
      </c>
      <c r="EX105" s="153">
        <v>15</v>
      </c>
      <c r="EY105" s="153">
        <v>169.11</v>
      </c>
      <c r="EZ105" s="153">
        <v>168.65</v>
      </c>
      <c r="FA105" s="212">
        <v>1.5</v>
      </c>
      <c r="FB105" s="212">
        <v>1.5</v>
      </c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</row>
    <row r="106" spans="1:202" ht="21.75">
      <c r="A106" s="152"/>
      <c r="B106" s="202"/>
      <c r="C106" s="204"/>
      <c r="D106" s="202"/>
      <c r="E106" s="202"/>
      <c r="F106" s="204"/>
      <c r="G106" s="267"/>
      <c r="H106" s="204"/>
      <c r="I106" s="268"/>
      <c r="J106" s="269"/>
      <c r="K106" s="270"/>
      <c r="L106" s="271"/>
      <c r="M106" s="204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216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222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</row>
    <row r="107" spans="1:202" ht="21.75">
      <c r="A107" s="152"/>
      <c r="B107" s="272" t="s">
        <v>466</v>
      </c>
      <c r="C107" s="273" t="s">
        <v>467</v>
      </c>
      <c r="D107" s="273" t="s">
        <v>468</v>
      </c>
      <c r="E107" s="273" t="s">
        <v>384</v>
      </c>
      <c r="F107" s="273" t="s">
        <v>268</v>
      </c>
      <c r="G107" s="267">
        <v>302700</v>
      </c>
      <c r="H107" s="204">
        <v>1750800</v>
      </c>
      <c r="I107" s="204" t="s">
        <v>362</v>
      </c>
      <c r="J107" s="269" t="s">
        <v>469</v>
      </c>
      <c r="K107" s="274">
        <v>260</v>
      </c>
      <c r="L107" s="274">
        <v>260</v>
      </c>
      <c r="M107" s="273">
        <v>2530</v>
      </c>
      <c r="N107" s="153"/>
      <c r="O107" s="153">
        <v>433.21</v>
      </c>
      <c r="P107" s="153">
        <v>6.5</v>
      </c>
      <c r="Q107" s="153">
        <v>4</v>
      </c>
      <c r="R107" s="212" t="s">
        <v>323</v>
      </c>
      <c r="S107" s="153"/>
      <c r="T107" s="153"/>
      <c r="U107" s="153">
        <v>188.4</v>
      </c>
      <c r="V107" s="153"/>
      <c r="W107" s="153">
        <v>193</v>
      </c>
      <c r="X107" s="153"/>
      <c r="Y107" s="153">
        <v>192.65</v>
      </c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212" t="s">
        <v>278</v>
      </c>
      <c r="DF107" s="212" t="s">
        <v>278</v>
      </c>
      <c r="DG107" s="212" t="s">
        <v>278</v>
      </c>
      <c r="DH107" s="212" t="s">
        <v>278</v>
      </c>
      <c r="DI107" s="212" t="s">
        <v>278</v>
      </c>
      <c r="DJ107" s="212" t="s">
        <v>278</v>
      </c>
      <c r="DK107" s="212" t="s">
        <v>278</v>
      </c>
      <c r="DL107" s="212" t="s">
        <v>278</v>
      </c>
      <c r="DM107" s="212" t="s">
        <v>278</v>
      </c>
      <c r="DN107" s="212" t="s">
        <v>278</v>
      </c>
      <c r="DO107" s="212" t="s">
        <v>278</v>
      </c>
      <c r="DP107" s="212" t="s">
        <v>278</v>
      </c>
      <c r="DQ107" s="212" t="s">
        <v>278</v>
      </c>
      <c r="DR107" s="212" t="s">
        <v>278</v>
      </c>
      <c r="DS107" s="212" t="s">
        <v>278</v>
      </c>
      <c r="DT107" s="212" t="s">
        <v>278</v>
      </c>
      <c r="DU107" s="212" t="s">
        <v>278</v>
      </c>
      <c r="DV107" s="153" t="s">
        <v>309</v>
      </c>
      <c r="DW107" s="188" t="s">
        <v>282</v>
      </c>
      <c r="DX107" s="212" t="s">
        <v>283</v>
      </c>
      <c r="DY107" s="218" t="s">
        <v>470</v>
      </c>
      <c r="DZ107" s="238" t="s">
        <v>471</v>
      </c>
      <c r="EA107" s="153">
        <v>0.591</v>
      </c>
      <c r="EB107" s="153"/>
      <c r="EC107" s="153"/>
      <c r="ED107" s="153">
        <v>0.061</v>
      </c>
      <c r="EE107" s="153">
        <v>0.44</v>
      </c>
      <c r="EF107" s="153">
        <v>0.138</v>
      </c>
      <c r="EG107" s="222" t="s">
        <v>453</v>
      </c>
      <c r="EH107" s="229" t="s">
        <v>326</v>
      </c>
      <c r="EI107" s="153">
        <v>0.5</v>
      </c>
      <c r="EJ107" s="153">
        <v>0.4</v>
      </c>
      <c r="EK107" s="153">
        <v>0.03</v>
      </c>
      <c r="EL107" s="153">
        <v>0.277</v>
      </c>
      <c r="EM107" s="153">
        <v>0.15</v>
      </c>
      <c r="EN107" s="153">
        <v>0.7</v>
      </c>
      <c r="EO107" s="153"/>
      <c r="EP107" s="153"/>
      <c r="EQ107" s="153"/>
      <c r="ER107" s="153"/>
      <c r="ES107" s="212" t="s">
        <v>286</v>
      </c>
      <c r="ET107" s="153">
        <v>1</v>
      </c>
      <c r="EU107" s="212" t="s">
        <v>286</v>
      </c>
      <c r="EV107" s="153">
        <v>1</v>
      </c>
      <c r="EW107" s="153"/>
      <c r="EX107" s="153"/>
      <c r="EY107" s="153">
        <v>189.39</v>
      </c>
      <c r="EZ107" s="153">
        <v>188.99</v>
      </c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</row>
    <row r="108" spans="1:202" ht="21.75">
      <c r="A108" s="152"/>
      <c r="B108" s="272"/>
      <c r="C108" s="273"/>
      <c r="D108" s="273"/>
      <c r="E108" s="273"/>
      <c r="F108" s="273"/>
      <c r="G108" s="267"/>
      <c r="H108" s="204"/>
      <c r="I108" s="204"/>
      <c r="J108" s="269"/>
      <c r="K108" s="274"/>
      <c r="L108" s="274"/>
      <c r="M108" s="273"/>
      <c r="N108" s="153"/>
      <c r="O108" s="153"/>
      <c r="P108" s="153"/>
      <c r="Q108" s="153"/>
      <c r="R108" s="212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6"/>
      <c r="DW108" s="188" t="s">
        <v>282</v>
      </c>
      <c r="DX108" s="212" t="s">
        <v>283</v>
      </c>
      <c r="DY108" s="238" t="s">
        <v>471</v>
      </c>
      <c r="DZ108" s="238" t="s">
        <v>472</v>
      </c>
      <c r="EA108" s="153">
        <v>0.26</v>
      </c>
      <c r="EB108" s="153"/>
      <c r="EC108" s="153"/>
      <c r="ED108" s="153">
        <v>0.061</v>
      </c>
      <c r="EE108" s="153">
        <v>0.206</v>
      </c>
      <c r="EF108" s="153">
        <v>0.299</v>
      </c>
      <c r="EG108" s="222" t="s">
        <v>473</v>
      </c>
      <c r="EH108" s="229" t="s">
        <v>326</v>
      </c>
      <c r="EI108" s="153">
        <v>0.5</v>
      </c>
      <c r="EJ108" s="153">
        <v>0.24</v>
      </c>
      <c r="EK108" s="153">
        <v>0.03</v>
      </c>
      <c r="EL108" s="153">
        <v>0.151</v>
      </c>
      <c r="EM108" s="153">
        <v>0.15</v>
      </c>
      <c r="EN108" s="153">
        <v>0.54</v>
      </c>
      <c r="EO108" s="153"/>
      <c r="EP108" s="153"/>
      <c r="EQ108" s="153"/>
      <c r="ER108" s="153"/>
      <c r="ES108" s="212" t="s">
        <v>286</v>
      </c>
      <c r="ET108" s="153">
        <v>1</v>
      </c>
      <c r="EU108" s="212" t="s">
        <v>286</v>
      </c>
      <c r="EV108" s="153">
        <v>1</v>
      </c>
      <c r="EW108" s="153"/>
      <c r="EX108" s="153"/>
      <c r="EY108" s="153">
        <v>188.52</v>
      </c>
      <c r="EZ108" s="153">
        <v>188.12</v>
      </c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</row>
    <row r="109" spans="1:202" ht="21.75">
      <c r="A109" s="152"/>
      <c r="B109" s="272"/>
      <c r="C109" s="273"/>
      <c r="D109" s="273"/>
      <c r="E109" s="273"/>
      <c r="F109" s="273"/>
      <c r="G109" s="267"/>
      <c r="H109" s="204"/>
      <c r="I109" s="204"/>
      <c r="J109" s="269"/>
      <c r="K109" s="274"/>
      <c r="L109" s="274"/>
      <c r="M109" s="273"/>
      <c r="N109" s="153"/>
      <c r="O109" s="153"/>
      <c r="P109" s="153"/>
      <c r="Q109" s="153"/>
      <c r="R109" s="212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6"/>
      <c r="DW109" s="188" t="s">
        <v>282</v>
      </c>
      <c r="DX109" s="212" t="s">
        <v>283</v>
      </c>
      <c r="DY109" s="238" t="s">
        <v>472</v>
      </c>
      <c r="DZ109" s="238" t="s">
        <v>474</v>
      </c>
      <c r="EA109" s="153">
        <v>0.77</v>
      </c>
      <c r="EB109" s="153"/>
      <c r="EC109" s="153"/>
      <c r="ED109" s="153">
        <v>0.061</v>
      </c>
      <c r="EE109" s="153">
        <v>0.44</v>
      </c>
      <c r="EF109" s="153">
        <v>0.138</v>
      </c>
      <c r="EG109" s="222" t="s">
        <v>453</v>
      </c>
      <c r="EH109" s="229" t="s">
        <v>326</v>
      </c>
      <c r="EI109" s="153">
        <v>0.5</v>
      </c>
      <c r="EJ109" s="153">
        <v>0.4</v>
      </c>
      <c r="EK109" s="153">
        <v>0.03</v>
      </c>
      <c r="EL109" s="153">
        <v>0.227</v>
      </c>
      <c r="EM109" s="153">
        <v>0.15</v>
      </c>
      <c r="EN109" s="153">
        <v>0.7</v>
      </c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>
        <v>185.58</v>
      </c>
      <c r="EZ109" s="153">
        <v>185.28</v>
      </c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</row>
    <row r="110" spans="1:202" ht="21.75">
      <c r="A110" s="152"/>
      <c r="B110" s="272" t="s">
        <v>475</v>
      </c>
      <c r="C110" s="273" t="s">
        <v>476</v>
      </c>
      <c r="D110" s="273" t="s">
        <v>477</v>
      </c>
      <c r="E110" s="273" t="s">
        <v>384</v>
      </c>
      <c r="F110" s="273" t="s">
        <v>268</v>
      </c>
      <c r="G110" s="267">
        <v>298700</v>
      </c>
      <c r="H110" s="204">
        <v>1742800</v>
      </c>
      <c r="I110" s="204" t="s">
        <v>362</v>
      </c>
      <c r="J110" s="269" t="s">
        <v>469</v>
      </c>
      <c r="K110" s="274">
        <v>330</v>
      </c>
      <c r="L110" s="274">
        <v>330</v>
      </c>
      <c r="M110" s="273">
        <v>2530</v>
      </c>
      <c r="N110" s="153"/>
      <c r="O110" s="153">
        <v>435.72</v>
      </c>
      <c r="P110" s="153">
        <v>6.5</v>
      </c>
      <c r="Q110" s="153">
        <v>4</v>
      </c>
      <c r="R110" s="212" t="s">
        <v>323</v>
      </c>
      <c r="S110" s="153"/>
      <c r="T110" s="153"/>
      <c r="U110" s="153">
        <v>177.35</v>
      </c>
      <c r="V110" s="153"/>
      <c r="W110" s="153">
        <v>182</v>
      </c>
      <c r="X110" s="153"/>
      <c r="Y110" s="153">
        <v>181.55</v>
      </c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212" t="s">
        <v>278</v>
      </c>
      <c r="DF110" s="212" t="s">
        <v>278</v>
      </c>
      <c r="DG110" s="212" t="s">
        <v>278</v>
      </c>
      <c r="DH110" s="212" t="s">
        <v>278</v>
      </c>
      <c r="DI110" s="212" t="s">
        <v>278</v>
      </c>
      <c r="DJ110" s="212" t="s">
        <v>278</v>
      </c>
      <c r="DK110" s="212" t="s">
        <v>278</v>
      </c>
      <c r="DL110" s="212" t="s">
        <v>278</v>
      </c>
      <c r="DM110" s="212" t="s">
        <v>278</v>
      </c>
      <c r="DN110" s="212" t="s">
        <v>278</v>
      </c>
      <c r="DO110" s="212" t="s">
        <v>278</v>
      </c>
      <c r="DP110" s="212" t="s">
        <v>278</v>
      </c>
      <c r="DQ110" s="212" t="s">
        <v>278</v>
      </c>
      <c r="DR110" s="212" t="s">
        <v>278</v>
      </c>
      <c r="DS110" s="212" t="s">
        <v>278</v>
      </c>
      <c r="DT110" s="212" t="s">
        <v>278</v>
      </c>
      <c r="DU110" s="212" t="s">
        <v>278</v>
      </c>
      <c r="DV110" s="153" t="s">
        <v>304</v>
      </c>
      <c r="DW110" s="188" t="s">
        <v>282</v>
      </c>
      <c r="DX110" s="212" t="s">
        <v>283</v>
      </c>
      <c r="DY110" s="218" t="s">
        <v>470</v>
      </c>
      <c r="DZ110" s="238" t="s">
        <v>428</v>
      </c>
      <c r="EA110" s="215">
        <v>0.491</v>
      </c>
      <c r="EB110" s="153"/>
      <c r="EC110" s="153"/>
      <c r="ED110" s="153">
        <v>0.048</v>
      </c>
      <c r="EE110" s="153">
        <v>0.369</v>
      </c>
      <c r="EF110" s="153">
        <v>0.13</v>
      </c>
      <c r="EG110" s="222" t="s">
        <v>453</v>
      </c>
      <c r="EH110" s="229" t="s">
        <v>326</v>
      </c>
      <c r="EI110" s="153">
        <v>0.5</v>
      </c>
      <c r="EJ110" s="153">
        <v>0.356</v>
      </c>
      <c r="EK110" s="153">
        <v>0.03</v>
      </c>
      <c r="EL110" s="153">
        <v>0.207</v>
      </c>
      <c r="EM110" s="153">
        <v>0.15</v>
      </c>
      <c r="EN110" s="153">
        <v>0.66</v>
      </c>
      <c r="EO110" s="153"/>
      <c r="EP110" s="153"/>
      <c r="EQ110" s="153"/>
      <c r="ER110" s="153"/>
      <c r="ES110" s="212" t="s">
        <v>286</v>
      </c>
      <c r="ET110" s="153">
        <v>1</v>
      </c>
      <c r="EU110" s="212" t="s">
        <v>286</v>
      </c>
      <c r="EV110" s="153">
        <v>1</v>
      </c>
      <c r="EW110" s="153"/>
      <c r="EX110" s="153"/>
      <c r="EY110" s="215">
        <v>178</v>
      </c>
      <c r="EZ110" s="153">
        <v>177.64</v>
      </c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</row>
    <row r="111" spans="1:202" ht="21.75">
      <c r="A111" s="152"/>
      <c r="B111" s="272"/>
      <c r="C111" s="273"/>
      <c r="D111" s="273"/>
      <c r="E111" s="273"/>
      <c r="F111" s="273"/>
      <c r="G111" s="267"/>
      <c r="H111" s="204"/>
      <c r="I111" s="204"/>
      <c r="J111" s="269"/>
      <c r="K111" s="274"/>
      <c r="L111" s="274"/>
      <c r="M111" s="273"/>
      <c r="N111" s="153"/>
      <c r="O111" s="153"/>
      <c r="P111" s="153"/>
      <c r="Q111" s="153"/>
      <c r="R111" s="212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153"/>
      <c r="DW111" s="188" t="s">
        <v>282</v>
      </c>
      <c r="DX111" s="212" t="s">
        <v>283</v>
      </c>
      <c r="DY111" s="218" t="s">
        <v>428</v>
      </c>
      <c r="DZ111" s="218" t="s">
        <v>478</v>
      </c>
      <c r="EA111" s="215">
        <v>0.15</v>
      </c>
      <c r="EB111" s="153"/>
      <c r="EC111" s="153"/>
      <c r="ED111" s="153">
        <v>0.048</v>
      </c>
      <c r="EE111" s="153">
        <v>0.172</v>
      </c>
      <c r="EF111" s="153">
        <v>0.279</v>
      </c>
      <c r="EG111" s="222" t="s">
        <v>473</v>
      </c>
      <c r="EH111" s="229" t="s">
        <v>326</v>
      </c>
      <c r="EI111" s="153">
        <v>0.5</v>
      </c>
      <c r="EJ111" s="153">
        <v>0.211</v>
      </c>
      <c r="EK111" s="153">
        <v>0.03</v>
      </c>
      <c r="EL111" s="153">
        <v>0.136</v>
      </c>
      <c r="EM111" s="153">
        <v>0.15</v>
      </c>
      <c r="EN111" s="153">
        <v>0.51</v>
      </c>
      <c r="EO111" s="153"/>
      <c r="EP111" s="153"/>
      <c r="EQ111" s="153"/>
      <c r="ER111" s="153"/>
      <c r="ES111" s="212" t="s">
        <v>286</v>
      </c>
      <c r="ET111" s="153">
        <v>1</v>
      </c>
      <c r="EU111" s="212" t="s">
        <v>286</v>
      </c>
      <c r="EV111" s="153">
        <v>1</v>
      </c>
      <c r="EW111" s="153"/>
      <c r="EX111" s="153"/>
      <c r="EY111" s="153">
        <v>176.74</v>
      </c>
      <c r="EZ111" s="153">
        <v>176.38</v>
      </c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</row>
    <row r="112" spans="1:202" ht="21.75">
      <c r="A112" s="152"/>
      <c r="B112" s="272" t="s">
        <v>479</v>
      </c>
      <c r="C112" s="273" t="s">
        <v>480</v>
      </c>
      <c r="D112" s="273" t="s">
        <v>408</v>
      </c>
      <c r="E112" s="273" t="s">
        <v>408</v>
      </c>
      <c r="F112" s="273" t="s">
        <v>268</v>
      </c>
      <c r="G112" s="267">
        <v>290400</v>
      </c>
      <c r="H112" s="204">
        <v>1775000</v>
      </c>
      <c r="I112" s="204" t="s">
        <v>269</v>
      </c>
      <c r="J112" s="269" t="s">
        <v>469</v>
      </c>
      <c r="K112" s="275">
        <v>389</v>
      </c>
      <c r="L112" s="275">
        <v>389</v>
      </c>
      <c r="M112" s="273">
        <v>2529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212" t="s">
        <v>278</v>
      </c>
      <c r="DF112" s="212" t="s">
        <v>278</v>
      </c>
      <c r="DG112" s="212" t="s">
        <v>278</v>
      </c>
      <c r="DH112" s="212" t="s">
        <v>278</v>
      </c>
      <c r="DI112" s="212" t="s">
        <v>278</v>
      </c>
      <c r="DJ112" s="212" t="s">
        <v>278</v>
      </c>
      <c r="DK112" s="212" t="s">
        <v>278</v>
      </c>
      <c r="DL112" s="212" t="s">
        <v>278</v>
      </c>
      <c r="DM112" s="212" t="s">
        <v>278</v>
      </c>
      <c r="DN112" s="212" t="s">
        <v>278</v>
      </c>
      <c r="DO112" s="212" t="s">
        <v>278</v>
      </c>
      <c r="DP112" s="212" t="s">
        <v>278</v>
      </c>
      <c r="DQ112" s="212" t="s">
        <v>278</v>
      </c>
      <c r="DR112" s="212" t="s">
        <v>278</v>
      </c>
      <c r="DS112" s="212" t="s">
        <v>278</v>
      </c>
      <c r="DT112" s="212" t="s">
        <v>278</v>
      </c>
      <c r="DU112" s="212" t="s">
        <v>278</v>
      </c>
      <c r="DV112" s="153" t="s">
        <v>309</v>
      </c>
      <c r="DW112" s="188" t="s">
        <v>282</v>
      </c>
      <c r="DX112" s="212" t="s">
        <v>283</v>
      </c>
      <c r="DY112" s="218" t="s">
        <v>345</v>
      </c>
      <c r="DZ112" s="238" t="s">
        <v>481</v>
      </c>
      <c r="EA112" s="215">
        <v>1.2</v>
      </c>
      <c r="EB112" s="153"/>
      <c r="EC112" s="153"/>
      <c r="ED112" s="153">
        <v>0.064</v>
      </c>
      <c r="EE112" s="153"/>
      <c r="EF112" s="153"/>
      <c r="EG112" s="222"/>
      <c r="EH112" s="153"/>
      <c r="EI112" s="153">
        <v>0.5</v>
      </c>
      <c r="EJ112" s="153">
        <v>0.3</v>
      </c>
      <c r="EK112" s="153">
        <v>0.03</v>
      </c>
      <c r="EL112" s="153"/>
      <c r="EM112" s="153">
        <v>0.15</v>
      </c>
      <c r="EN112" s="153">
        <v>0.59</v>
      </c>
      <c r="EO112" s="153"/>
      <c r="EP112" s="153">
        <v>0.1</v>
      </c>
      <c r="EQ112" s="153"/>
      <c r="ER112" s="153"/>
      <c r="ES112" s="212" t="s">
        <v>286</v>
      </c>
      <c r="ET112" s="153">
        <v>1</v>
      </c>
      <c r="EU112" s="212" t="s">
        <v>286</v>
      </c>
      <c r="EV112" s="153">
        <v>1</v>
      </c>
      <c r="EW112" s="153"/>
      <c r="EX112" s="153"/>
      <c r="EY112" s="153">
        <v>174.719</v>
      </c>
      <c r="EZ112" s="153">
        <v>174.75</v>
      </c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>
        <v>1</v>
      </c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</row>
    <row r="113" spans="1:202" ht="21.75">
      <c r="A113" s="152"/>
      <c r="B113" s="272"/>
      <c r="C113" s="273"/>
      <c r="D113" s="273"/>
      <c r="E113" s="273"/>
      <c r="F113" s="273"/>
      <c r="G113" s="267"/>
      <c r="H113" s="204"/>
      <c r="I113" s="204"/>
      <c r="J113" s="269"/>
      <c r="K113" s="275"/>
      <c r="L113" s="275"/>
      <c r="M113" s="27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153" t="s">
        <v>304</v>
      </c>
      <c r="DW113" s="188" t="s">
        <v>282</v>
      </c>
      <c r="DX113" s="212" t="s">
        <v>283</v>
      </c>
      <c r="DY113" s="218" t="s">
        <v>345</v>
      </c>
      <c r="DZ113" s="218" t="s">
        <v>482</v>
      </c>
      <c r="EA113" s="215">
        <v>1.561</v>
      </c>
      <c r="EB113" s="153"/>
      <c r="EC113" s="153"/>
      <c r="ED113" s="153">
        <v>0.041</v>
      </c>
      <c r="EE113" s="153"/>
      <c r="EF113" s="153"/>
      <c r="EG113" s="222"/>
      <c r="EH113" s="153"/>
      <c r="EI113" s="153">
        <v>0.5</v>
      </c>
      <c r="EJ113" s="153">
        <v>0.3</v>
      </c>
      <c r="EK113" s="153">
        <v>0.03</v>
      </c>
      <c r="EL113" s="153"/>
      <c r="EM113" s="153">
        <v>0.15</v>
      </c>
      <c r="EN113" s="153">
        <v>0.63</v>
      </c>
      <c r="EO113" s="153"/>
      <c r="EP113" s="153">
        <v>0.1</v>
      </c>
      <c r="EQ113" s="153"/>
      <c r="ER113" s="153"/>
      <c r="ES113" s="212" t="s">
        <v>286</v>
      </c>
      <c r="ET113" s="153">
        <v>1</v>
      </c>
      <c r="EU113" s="212" t="s">
        <v>286</v>
      </c>
      <c r="EV113" s="153">
        <v>1</v>
      </c>
      <c r="EW113" s="153"/>
      <c r="EX113" s="153"/>
      <c r="EY113" s="153">
        <v>172.109</v>
      </c>
      <c r="EZ113" s="153">
        <v>172.2</v>
      </c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>
        <v>1</v>
      </c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</row>
    <row r="114" spans="1:202" ht="21.75">
      <c r="A114" s="152"/>
      <c r="B114" s="272" t="s">
        <v>483</v>
      </c>
      <c r="C114" s="273" t="s">
        <v>484</v>
      </c>
      <c r="D114" s="273" t="s">
        <v>484</v>
      </c>
      <c r="E114" s="273" t="s">
        <v>408</v>
      </c>
      <c r="F114" s="273" t="s">
        <v>268</v>
      </c>
      <c r="G114" s="267">
        <v>310300</v>
      </c>
      <c r="H114" s="204">
        <v>1758300</v>
      </c>
      <c r="I114" s="204" t="s">
        <v>362</v>
      </c>
      <c r="J114" s="269" t="s">
        <v>469</v>
      </c>
      <c r="K114" s="275">
        <v>1000</v>
      </c>
      <c r="L114" s="275">
        <v>1000</v>
      </c>
      <c r="M114" s="273">
        <v>2531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212" t="s">
        <v>278</v>
      </c>
      <c r="DF114" s="212" t="s">
        <v>278</v>
      </c>
      <c r="DG114" s="212" t="s">
        <v>278</v>
      </c>
      <c r="DH114" s="212" t="s">
        <v>278</v>
      </c>
      <c r="DI114" s="212" t="s">
        <v>278</v>
      </c>
      <c r="DJ114" s="212" t="s">
        <v>278</v>
      </c>
      <c r="DK114" s="212" t="s">
        <v>278</v>
      </c>
      <c r="DL114" s="212" t="s">
        <v>278</v>
      </c>
      <c r="DM114" s="212" t="s">
        <v>278</v>
      </c>
      <c r="DN114" s="212" t="s">
        <v>278</v>
      </c>
      <c r="DO114" s="212" t="s">
        <v>278</v>
      </c>
      <c r="DP114" s="212" t="s">
        <v>278</v>
      </c>
      <c r="DQ114" s="212" t="s">
        <v>278</v>
      </c>
      <c r="DR114" s="212" t="s">
        <v>278</v>
      </c>
      <c r="DS114" s="212" t="s">
        <v>278</v>
      </c>
      <c r="DT114" s="212" t="s">
        <v>278</v>
      </c>
      <c r="DU114" s="212" t="s">
        <v>278</v>
      </c>
      <c r="DV114" s="216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222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</row>
    <row r="115" spans="1:202" ht="21.75">
      <c r="A115" s="152"/>
      <c r="B115" s="202" t="s">
        <v>485</v>
      </c>
      <c r="C115" s="204" t="s">
        <v>486</v>
      </c>
      <c r="D115" s="204" t="s">
        <v>487</v>
      </c>
      <c r="E115" s="204" t="s">
        <v>361</v>
      </c>
      <c r="F115" s="204" t="s">
        <v>268</v>
      </c>
      <c r="G115" s="267">
        <v>309800</v>
      </c>
      <c r="H115" s="204">
        <v>1754700</v>
      </c>
      <c r="I115" s="204" t="s">
        <v>362</v>
      </c>
      <c r="J115" s="269" t="s">
        <v>469</v>
      </c>
      <c r="K115" s="270">
        <v>1000</v>
      </c>
      <c r="L115" s="270">
        <v>1000</v>
      </c>
      <c r="M115" s="204">
        <v>2531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276"/>
      <c r="Y115" s="153"/>
      <c r="Z115" s="276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 t="s">
        <v>488</v>
      </c>
      <c r="BE115" s="153">
        <v>21</v>
      </c>
      <c r="BF115" s="153">
        <v>3</v>
      </c>
      <c r="BG115" s="153" t="s">
        <v>489</v>
      </c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212" t="s">
        <v>278</v>
      </c>
      <c r="DF115" s="212" t="s">
        <v>278</v>
      </c>
      <c r="DG115" s="212" t="s">
        <v>278</v>
      </c>
      <c r="DH115" s="212" t="s">
        <v>278</v>
      </c>
      <c r="DI115" s="212" t="s">
        <v>278</v>
      </c>
      <c r="DJ115" s="212" t="s">
        <v>278</v>
      </c>
      <c r="DK115" s="212" t="s">
        <v>278</v>
      </c>
      <c r="DL115" s="212" t="s">
        <v>278</v>
      </c>
      <c r="DM115" s="212" t="s">
        <v>278</v>
      </c>
      <c r="DN115" s="212" t="s">
        <v>278</v>
      </c>
      <c r="DO115" s="212" t="s">
        <v>278</v>
      </c>
      <c r="DP115" s="212" t="s">
        <v>278</v>
      </c>
      <c r="DQ115" s="212" t="s">
        <v>278</v>
      </c>
      <c r="DR115" s="212" t="s">
        <v>278</v>
      </c>
      <c r="DS115" s="212" t="s">
        <v>278</v>
      </c>
      <c r="DT115" s="212" t="s">
        <v>278</v>
      </c>
      <c r="DU115" s="212" t="s">
        <v>278</v>
      </c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</row>
    <row r="116" spans="1:202" ht="21.75">
      <c r="A116" s="152"/>
      <c r="B116" s="202" t="s">
        <v>490</v>
      </c>
      <c r="C116" s="204" t="s">
        <v>491</v>
      </c>
      <c r="D116" s="204" t="s">
        <v>491</v>
      </c>
      <c r="E116" s="204" t="s">
        <v>361</v>
      </c>
      <c r="F116" s="204" t="s">
        <v>268</v>
      </c>
      <c r="G116" s="267">
        <v>329000</v>
      </c>
      <c r="H116" s="204">
        <v>1747100</v>
      </c>
      <c r="I116" s="204" t="s">
        <v>362</v>
      </c>
      <c r="J116" s="269" t="s">
        <v>469</v>
      </c>
      <c r="K116" s="270">
        <v>1000</v>
      </c>
      <c r="L116" s="270">
        <v>1000</v>
      </c>
      <c r="M116" s="204">
        <v>2531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276"/>
      <c r="Y116" s="153"/>
      <c r="Z116" s="276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 t="s">
        <v>488</v>
      </c>
      <c r="BE116" s="153">
        <v>30</v>
      </c>
      <c r="BF116" s="153">
        <v>3</v>
      </c>
      <c r="BG116" s="153" t="s">
        <v>489</v>
      </c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212" t="s">
        <v>278</v>
      </c>
      <c r="DF116" s="212" t="s">
        <v>278</v>
      </c>
      <c r="DG116" s="212" t="s">
        <v>278</v>
      </c>
      <c r="DH116" s="212" t="s">
        <v>278</v>
      </c>
      <c r="DI116" s="212" t="s">
        <v>278</v>
      </c>
      <c r="DJ116" s="212" t="s">
        <v>278</v>
      </c>
      <c r="DK116" s="212" t="s">
        <v>278</v>
      </c>
      <c r="DL116" s="212" t="s">
        <v>278</v>
      </c>
      <c r="DM116" s="212" t="s">
        <v>278</v>
      </c>
      <c r="DN116" s="212" t="s">
        <v>278</v>
      </c>
      <c r="DO116" s="212" t="s">
        <v>278</v>
      </c>
      <c r="DP116" s="212" t="s">
        <v>278</v>
      </c>
      <c r="DQ116" s="212" t="s">
        <v>278</v>
      </c>
      <c r="DR116" s="212" t="s">
        <v>278</v>
      </c>
      <c r="DS116" s="212" t="s">
        <v>278</v>
      </c>
      <c r="DT116" s="212" t="s">
        <v>278</v>
      </c>
      <c r="DU116" s="212" t="s">
        <v>278</v>
      </c>
      <c r="DV116" s="153" t="s">
        <v>309</v>
      </c>
      <c r="DW116" s="188" t="s">
        <v>282</v>
      </c>
      <c r="DX116" s="212" t="s">
        <v>283</v>
      </c>
      <c r="DY116" s="218" t="s">
        <v>345</v>
      </c>
      <c r="DZ116" s="238" t="s">
        <v>492</v>
      </c>
      <c r="EA116" s="215">
        <v>0.02</v>
      </c>
      <c r="EB116" s="153"/>
      <c r="EC116" s="153"/>
      <c r="ED116" s="153">
        <v>0.087</v>
      </c>
      <c r="EE116" s="153"/>
      <c r="EF116" s="153"/>
      <c r="EG116" s="153"/>
      <c r="EH116" s="153"/>
      <c r="EI116" s="153">
        <v>0.5</v>
      </c>
      <c r="EJ116" s="153">
        <v>0.42</v>
      </c>
      <c r="EK116" s="153">
        <v>0.03</v>
      </c>
      <c r="EL116" s="153"/>
      <c r="EM116" s="153">
        <v>0.15</v>
      </c>
      <c r="EN116" s="153">
        <v>0.72</v>
      </c>
      <c r="EO116" s="153"/>
      <c r="EP116" s="153">
        <v>0.3</v>
      </c>
      <c r="EQ116" s="277">
        <v>0.7</v>
      </c>
      <c r="ER116" s="277">
        <v>1</v>
      </c>
      <c r="ES116" s="212" t="s">
        <v>286</v>
      </c>
      <c r="ET116" s="153">
        <v>1</v>
      </c>
      <c r="EU116" s="212" t="s">
        <v>286</v>
      </c>
      <c r="EV116" s="153">
        <v>1</v>
      </c>
      <c r="EW116" s="153"/>
      <c r="EX116" s="153"/>
      <c r="EY116" s="153">
        <v>136.6</v>
      </c>
      <c r="EZ116" s="153">
        <v>136.6</v>
      </c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212">
        <v>1</v>
      </c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</row>
    <row r="117" spans="1:202" ht="21.75">
      <c r="A117" s="152"/>
      <c r="B117" s="202"/>
      <c r="C117" s="204"/>
      <c r="D117" s="204"/>
      <c r="E117" s="204"/>
      <c r="F117" s="204"/>
      <c r="G117" s="267"/>
      <c r="H117" s="204"/>
      <c r="I117" s="204"/>
      <c r="J117" s="269"/>
      <c r="K117" s="270"/>
      <c r="L117" s="270"/>
      <c r="M117" s="204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276"/>
      <c r="Y117" s="153"/>
      <c r="Z117" s="276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153"/>
      <c r="DW117" s="153"/>
      <c r="DX117" s="153"/>
      <c r="DY117" s="218" t="s">
        <v>345</v>
      </c>
      <c r="DZ117" s="238" t="s">
        <v>493</v>
      </c>
      <c r="EA117" s="153">
        <v>0.24</v>
      </c>
      <c r="EB117" s="153"/>
      <c r="EC117" s="153"/>
      <c r="ED117" s="153">
        <v>0.05</v>
      </c>
      <c r="EE117" s="153"/>
      <c r="EF117" s="153"/>
      <c r="EG117" s="153"/>
      <c r="EH117" s="153"/>
      <c r="EI117" s="153">
        <v>0.5</v>
      </c>
      <c r="EJ117" s="153">
        <v>0.32</v>
      </c>
      <c r="EK117" s="153">
        <v>0.03</v>
      </c>
      <c r="EL117" s="153"/>
      <c r="EM117" s="153">
        <v>0.15</v>
      </c>
      <c r="EN117" s="153">
        <v>0.62</v>
      </c>
      <c r="EO117" s="153"/>
      <c r="EP117" s="153">
        <v>0.3</v>
      </c>
      <c r="EQ117" s="277">
        <v>0.6</v>
      </c>
      <c r="ER117" s="277">
        <v>0.9</v>
      </c>
      <c r="ES117" s="212" t="s">
        <v>286</v>
      </c>
      <c r="ET117" s="153">
        <v>1</v>
      </c>
      <c r="EU117" s="212" t="s">
        <v>286</v>
      </c>
      <c r="EV117" s="153">
        <v>1</v>
      </c>
      <c r="EW117" s="153"/>
      <c r="EX117" s="153"/>
      <c r="EY117" s="153">
        <v>136.5</v>
      </c>
      <c r="EZ117" s="153">
        <v>136.15</v>
      </c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212">
        <v>1</v>
      </c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</row>
    <row r="118" spans="1:202" ht="21.75">
      <c r="A118" s="152"/>
      <c r="B118" s="202"/>
      <c r="C118" s="204"/>
      <c r="D118" s="204"/>
      <c r="E118" s="204"/>
      <c r="F118" s="204"/>
      <c r="G118" s="267"/>
      <c r="H118" s="204"/>
      <c r="I118" s="204"/>
      <c r="J118" s="269"/>
      <c r="K118" s="270"/>
      <c r="L118" s="270"/>
      <c r="M118" s="204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276"/>
      <c r="Y118" s="153"/>
      <c r="Z118" s="276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153" t="s">
        <v>304</v>
      </c>
      <c r="DW118" s="188" t="s">
        <v>282</v>
      </c>
      <c r="DX118" s="212" t="s">
        <v>283</v>
      </c>
      <c r="DY118" s="218" t="s">
        <v>345</v>
      </c>
      <c r="DZ118" s="238" t="s">
        <v>492</v>
      </c>
      <c r="EA118" s="215">
        <v>0.02</v>
      </c>
      <c r="EB118" s="153"/>
      <c r="EC118" s="153"/>
      <c r="ED118" s="153">
        <v>0.087</v>
      </c>
      <c r="EE118" s="153"/>
      <c r="EF118" s="153"/>
      <c r="EG118" s="153"/>
      <c r="EH118" s="153"/>
      <c r="EI118" s="153">
        <v>0.5</v>
      </c>
      <c r="EJ118" s="153">
        <v>0.42</v>
      </c>
      <c r="EK118" s="153">
        <v>0.03</v>
      </c>
      <c r="EL118" s="153"/>
      <c r="EM118" s="153">
        <v>0.15</v>
      </c>
      <c r="EN118" s="153">
        <v>0.72</v>
      </c>
      <c r="EO118" s="153"/>
      <c r="EP118" s="153">
        <v>0.3</v>
      </c>
      <c r="EQ118" s="277">
        <v>0.7</v>
      </c>
      <c r="ER118" s="277">
        <v>1</v>
      </c>
      <c r="ES118" s="212" t="s">
        <v>286</v>
      </c>
      <c r="ET118" s="153">
        <v>1</v>
      </c>
      <c r="EU118" s="212" t="s">
        <v>286</v>
      </c>
      <c r="EV118" s="153">
        <v>1</v>
      </c>
      <c r="EW118" s="153"/>
      <c r="EX118" s="153"/>
      <c r="EY118" s="153">
        <v>136.7</v>
      </c>
      <c r="EZ118" s="263">
        <v>137</v>
      </c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212">
        <v>1</v>
      </c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</row>
    <row r="119" spans="1:202" ht="21.75">
      <c r="A119" s="152"/>
      <c r="B119" s="202"/>
      <c r="C119" s="204"/>
      <c r="D119" s="204"/>
      <c r="E119" s="204"/>
      <c r="F119" s="204"/>
      <c r="G119" s="267"/>
      <c r="H119" s="204"/>
      <c r="I119" s="204"/>
      <c r="J119" s="269"/>
      <c r="K119" s="270"/>
      <c r="L119" s="270"/>
      <c r="M119" s="204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276"/>
      <c r="Y119" s="153"/>
      <c r="Z119" s="276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153"/>
      <c r="DW119" s="153"/>
      <c r="DX119" s="153"/>
      <c r="DY119" s="218" t="s">
        <v>345</v>
      </c>
      <c r="DZ119" s="238" t="s">
        <v>494</v>
      </c>
      <c r="EA119" s="153">
        <v>0.18</v>
      </c>
      <c r="EB119" s="153"/>
      <c r="EC119" s="153"/>
      <c r="ED119" s="153">
        <v>0.087</v>
      </c>
      <c r="EE119" s="153"/>
      <c r="EF119" s="153"/>
      <c r="EG119" s="153"/>
      <c r="EH119" s="153"/>
      <c r="EI119" s="153">
        <v>0.5</v>
      </c>
      <c r="EJ119" s="153">
        <v>0.42</v>
      </c>
      <c r="EK119" s="153">
        <v>0.03</v>
      </c>
      <c r="EL119" s="153"/>
      <c r="EM119" s="153">
        <v>0.15</v>
      </c>
      <c r="EN119" s="153">
        <v>0.72</v>
      </c>
      <c r="EO119" s="153"/>
      <c r="EP119" s="153">
        <v>0.3</v>
      </c>
      <c r="EQ119" s="277">
        <v>0.7</v>
      </c>
      <c r="ER119" s="277">
        <v>1</v>
      </c>
      <c r="ES119" s="212" t="s">
        <v>286</v>
      </c>
      <c r="ET119" s="153">
        <v>1</v>
      </c>
      <c r="EU119" s="212" t="s">
        <v>286</v>
      </c>
      <c r="EV119" s="153">
        <v>1</v>
      </c>
      <c r="EW119" s="153"/>
      <c r="EX119" s="153"/>
      <c r="EY119" s="263">
        <v>136</v>
      </c>
      <c r="EZ119" s="153">
        <v>137.2</v>
      </c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212">
        <v>1</v>
      </c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</row>
    <row r="120" spans="1:202" ht="21.75">
      <c r="A120" s="152"/>
      <c r="B120" s="202" t="s">
        <v>495</v>
      </c>
      <c r="C120" s="204" t="s">
        <v>496</v>
      </c>
      <c r="D120" s="204" t="s">
        <v>360</v>
      </c>
      <c r="E120" s="204" t="s">
        <v>361</v>
      </c>
      <c r="F120" s="204" t="s">
        <v>268</v>
      </c>
      <c r="G120" s="267">
        <v>328300</v>
      </c>
      <c r="H120" s="204">
        <v>1756600</v>
      </c>
      <c r="I120" s="204" t="s">
        <v>362</v>
      </c>
      <c r="J120" s="269" t="s">
        <v>469</v>
      </c>
      <c r="K120" s="270">
        <v>1000</v>
      </c>
      <c r="L120" s="270">
        <v>1000</v>
      </c>
      <c r="M120" s="204">
        <v>2531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276"/>
      <c r="Y120" s="153"/>
      <c r="Z120" s="276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 t="s">
        <v>488</v>
      </c>
      <c r="BE120" s="153">
        <v>40</v>
      </c>
      <c r="BF120" s="153">
        <v>3</v>
      </c>
      <c r="BG120" s="153" t="s">
        <v>489</v>
      </c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212" t="s">
        <v>278</v>
      </c>
      <c r="DF120" s="212" t="s">
        <v>278</v>
      </c>
      <c r="DG120" s="212" t="s">
        <v>278</v>
      </c>
      <c r="DH120" s="212" t="s">
        <v>278</v>
      </c>
      <c r="DI120" s="212" t="s">
        <v>278</v>
      </c>
      <c r="DJ120" s="212" t="s">
        <v>278</v>
      </c>
      <c r="DK120" s="212" t="s">
        <v>278</v>
      </c>
      <c r="DL120" s="212" t="s">
        <v>278</v>
      </c>
      <c r="DM120" s="212" t="s">
        <v>278</v>
      </c>
      <c r="DN120" s="212" t="s">
        <v>278</v>
      </c>
      <c r="DO120" s="212" t="s">
        <v>278</v>
      </c>
      <c r="DP120" s="212" t="s">
        <v>278</v>
      </c>
      <c r="DQ120" s="212" t="s">
        <v>278</v>
      </c>
      <c r="DR120" s="212" t="s">
        <v>278</v>
      </c>
      <c r="DS120" s="212" t="s">
        <v>278</v>
      </c>
      <c r="DT120" s="212" t="s">
        <v>278</v>
      </c>
      <c r="DU120" s="212" t="s">
        <v>278</v>
      </c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</row>
    <row r="121" spans="1:202" ht="21.75">
      <c r="A121" s="152"/>
      <c r="B121" s="202" t="s">
        <v>497</v>
      </c>
      <c r="C121" s="204" t="s">
        <v>498</v>
      </c>
      <c r="D121" s="204" t="s">
        <v>498</v>
      </c>
      <c r="E121" s="204" t="s">
        <v>499</v>
      </c>
      <c r="F121" s="204" t="s">
        <v>268</v>
      </c>
      <c r="G121" s="267">
        <v>326200</v>
      </c>
      <c r="H121" s="204">
        <v>1717800</v>
      </c>
      <c r="I121" s="204" t="s">
        <v>362</v>
      </c>
      <c r="J121" s="269" t="s">
        <v>469</v>
      </c>
      <c r="K121" s="270">
        <v>500</v>
      </c>
      <c r="L121" s="270">
        <v>500</v>
      </c>
      <c r="M121" s="204">
        <v>2530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276"/>
      <c r="Y121" s="153"/>
      <c r="Z121" s="276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 t="s">
        <v>488</v>
      </c>
      <c r="BE121" s="153">
        <v>40</v>
      </c>
      <c r="BF121" s="153">
        <v>3.5</v>
      </c>
      <c r="BG121" s="153" t="s">
        <v>500</v>
      </c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212" t="s">
        <v>278</v>
      </c>
      <c r="DF121" s="212" t="s">
        <v>278</v>
      </c>
      <c r="DG121" s="212" t="s">
        <v>278</v>
      </c>
      <c r="DH121" s="212" t="s">
        <v>278</v>
      </c>
      <c r="DI121" s="212" t="s">
        <v>278</v>
      </c>
      <c r="DJ121" s="212" t="s">
        <v>278</v>
      </c>
      <c r="DK121" s="212" t="s">
        <v>278</v>
      </c>
      <c r="DL121" s="212" t="s">
        <v>278</v>
      </c>
      <c r="DM121" s="212" t="s">
        <v>278</v>
      </c>
      <c r="DN121" s="212" t="s">
        <v>278</v>
      </c>
      <c r="DO121" s="212" t="s">
        <v>278</v>
      </c>
      <c r="DP121" s="212" t="s">
        <v>278</v>
      </c>
      <c r="DQ121" s="212" t="s">
        <v>278</v>
      </c>
      <c r="DR121" s="212" t="s">
        <v>278</v>
      </c>
      <c r="DS121" s="212" t="s">
        <v>278</v>
      </c>
      <c r="DT121" s="212" t="s">
        <v>278</v>
      </c>
      <c r="DU121" s="212" t="s">
        <v>278</v>
      </c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</row>
    <row r="122" spans="1:202" ht="24">
      <c r="A122" s="152"/>
      <c r="B122" s="278" t="s">
        <v>501</v>
      </c>
      <c r="C122" s="279" t="s">
        <v>502</v>
      </c>
      <c r="D122" s="279" t="s">
        <v>503</v>
      </c>
      <c r="E122" s="279" t="s">
        <v>437</v>
      </c>
      <c r="F122" s="278" t="s">
        <v>268</v>
      </c>
      <c r="G122" s="280"/>
      <c r="H122" s="281"/>
      <c r="I122" s="282" t="s">
        <v>269</v>
      </c>
      <c r="J122" s="283" t="s">
        <v>504</v>
      </c>
      <c r="K122" s="278">
        <v>500</v>
      </c>
      <c r="L122" s="278">
        <v>500</v>
      </c>
      <c r="M122" s="204" t="s">
        <v>274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216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</row>
    <row r="123" spans="1:202" ht="21.75">
      <c r="A123" s="156"/>
      <c r="B123" s="284"/>
      <c r="C123" s="285"/>
      <c r="D123" s="284"/>
      <c r="E123" s="284"/>
      <c r="F123" s="285"/>
      <c r="G123" s="286"/>
      <c r="H123" s="285"/>
      <c r="I123" s="287"/>
      <c r="J123" s="288"/>
      <c r="K123" s="289"/>
      <c r="L123" s="290"/>
      <c r="M123" s="285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291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2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63" customWidth="1"/>
    <col min="5" max="5" width="7.00390625" style="163" customWidth="1"/>
    <col min="6" max="6" width="72.00390625" style="166" customWidth="1"/>
    <col min="7" max="10" width="8.421875" style="163" customWidth="1"/>
    <col min="11" max="16384" width="8.00390625" style="163" customWidth="1"/>
  </cols>
  <sheetData>
    <row r="1" spans="1:6" ht="26.25">
      <c r="A1" s="181" t="s">
        <v>175</v>
      </c>
      <c r="B1" s="181"/>
      <c r="C1" s="181"/>
      <c r="D1" s="181"/>
      <c r="E1" s="181"/>
      <c r="F1" s="181"/>
    </row>
    <row r="2" spans="1:2" ht="24">
      <c r="A2" s="164">
        <v>1</v>
      </c>
      <c r="B2" s="165" t="s">
        <v>176</v>
      </c>
    </row>
    <row r="3" spans="2:6" ht="24">
      <c r="B3" s="167">
        <v>1</v>
      </c>
      <c r="C3" s="168" t="s">
        <v>177</v>
      </c>
      <c r="D3" s="167"/>
      <c r="E3" s="167"/>
      <c r="F3" s="169"/>
    </row>
    <row r="4" spans="2:6" ht="24">
      <c r="B4" s="167"/>
      <c r="C4" s="168" t="s">
        <v>178</v>
      </c>
      <c r="D4" s="167"/>
      <c r="E4" s="167"/>
      <c r="F4" s="169"/>
    </row>
    <row r="5" spans="2:6" ht="24">
      <c r="B5" s="167"/>
      <c r="C5" s="170" t="s">
        <v>179</v>
      </c>
      <c r="D5" s="167"/>
      <c r="E5" s="167"/>
      <c r="F5" s="169"/>
    </row>
    <row r="6" spans="2:6" ht="24">
      <c r="B6" s="167">
        <v>2</v>
      </c>
      <c r="C6" s="170" t="s">
        <v>180</v>
      </c>
      <c r="D6" s="167"/>
      <c r="E6" s="167"/>
      <c r="F6" s="169"/>
    </row>
    <row r="7" spans="2:3" ht="24">
      <c r="B7" s="163">
        <v>3</v>
      </c>
      <c r="C7" s="170" t="s">
        <v>181</v>
      </c>
    </row>
    <row r="8" spans="2:3" ht="24">
      <c r="B8" s="168"/>
      <c r="C8" s="168" t="s">
        <v>182</v>
      </c>
    </row>
    <row r="9" spans="2:3" ht="24">
      <c r="B9" s="168"/>
      <c r="C9" s="168" t="s">
        <v>183</v>
      </c>
    </row>
    <row r="10" spans="2:6" s="171" customFormat="1" ht="24">
      <c r="B10" s="172"/>
      <c r="C10" s="168" t="s">
        <v>184</v>
      </c>
      <c r="F10" s="173"/>
    </row>
    <row r="11" spans="2:6" s="171" customFormat="1" ht="24">
      <c r="B11" s="172"/>
      <c r="C11" s="168" t="s">
        <v>185</v>
      </c>
      <c r="F11" s="173"/>
    </row>
    <row r="12" spans="2:6" s="171" customFormat="1" ht="24">
      <c r="B12" s="172"/>
      <c r="C12" s="168" t="s">
        <v>186</v>
      </c>
      <c r="F12" s="173"/>
    </row>
    <row r="13" spans="2:3" ht="24">
      <c r="B13" s="163">
        <v>4</v>
      </c>
      <c r="C13" s="163" t="s">
        <v>187</v>
      </c>
    </row>
    <row r="14" spans="2:6" ht="24">
      <c r="B14" s="168"/>
      <c r="C14" s="168" t="s">
        <v>188</v>
      </c>
      <c r="E14" s="168"/>
      <c r="F14" s="174" t="s">
        <v>189</v>
      </c>
    </row>
    <row r="15" spans="2:6" ht="24">
      <c r="B15" s="168"/>
      <c r="C15" s="168" t="s">
        <v>190</v>
      </c>
      <c r="F15" s="166" t="s">
        <v>191</v>
      </c>
    </row>
    <row r="16" spans="2:6" ht="24">
      <c r="B16" s="168"/>
      <c r="C16" s="168" t="s">
        <v>192</v>
      </c>
      <c r="F16" s="166" t="s">
        <v>193</v>
      </c>
    </row>
    <row r="17" spans="2:6" ht="24">
      <c r="B17" s="168"/>
      <c r="C17" s="168" t="s">
        <v>194</v>
      </c>
      <c r="F17" s="166" t="s">
        <v>195</v>
      </c>
    </row>
    <row r="18" spans="2:3" ht="24">
      <c r="B18" s="168"/>
      <c r="C18" s="170" t="s">
        <v>196</v>
      </c>
    </row>
    <row r="19" spans="2:6" ht="24">
      <c r="B19" s="168"/>
      <c r="C19" s="168" t="s">
        <v>197</v>
      </c>
      <c r="F19" s="166" t="s">
        <v>198</v>
      </c>
    </row>
    <row r="20" spans="2:6" ht="24">
      <c r="B20" s="168"/>
      <c r="C20" s="168"/>
      <c r="F20" s="166" t="s">
        <v>199</v>
      </c>
    </row>
    <row r="21" spans="2:3" ht="24">
      <c r="B21" s="168"/>
      <c r="C21" s="168" t="s">
        <v>200</v>
      </c>
    </row>
    <row r="22" spans="2:6" ht="24">
      <c r="B22" s="168"/>
      <c r="C22" s="168"/>
      <c r="D22" s="163" t="s">
        <v>68</v>
      </c>
      <c r="F22" s="166" t="s">
        <v>201</v>
      </c>
    </row>
    <row r="23" spans="2:6" ht="24">
      <c r="B23" s="168"/>
      <c r="C23" s="170"/>
      <c r="D23" s="163" t="s">
        <v>151</v>
      </c>
      <c r="F23" s="166" t="s">
        <v>202</v>
      </c>
    </row>
    <row r="24" spans="3:6" ht="24">
      <c r="C24" s="167" t="s">
        <v>203</v>
      </c>
      <c r="F24" s="166" t="s">
        <v>204</v>
      </c>
    </row>
    <row r="25" spans="1:2" ht="24">
      <c r="A25" s="164">
        <v>2</v>
      </c>
      <c r="B25" s="165" t="s">
        <v>205</v>
      </c>
    </row>
    <row r="26" spans="2:3" ht="24">
      <c r="B26" s="163">
        <v>1</v>
      </c>
      <c r="C26" s="168" t="s">
        <v>206</v>
      </c>
    </row>
    <row r="27" spans="2:6" ht="24">
      <c r="B27" s="163">
        <v>2</v>
      </c>
      <c r="C27" s="170" t="s">
        <v>207</v>
      </c>
      <c r="F27" s="175"/>
    </row>
    <row r="28" spans="3:6" ht="24">
      <c r="C28" s="168" t="s">
        <v>208</v>
      </c>
      <c r="F28" s="175" t="s">
        <v>209</v>
      </c>
    </row>
    <row r="29" spans="3:6" ht="24">
      <c r="C29" s="168" t="s">
        <v>210</v>
      </c>
      <c r="F29" s="175" t="s">
        <v>211</v>
      </c>
    </row>
    <row r="30" spans="3:6" ht="24">
      <c r="C30" s="168" t="s">
        <v>212</v>
      </c>
      <c r="F30" s="176" t="s">
        <v>213</v>
      </c>
    </row>
    <row r="31" spans="2:3" ht="24">
      <c r="B31" s="163">
        <v>3</v>
      </c>
      <c r="C31" s="168" t="s">
        <v>214</v>
      </c>
    </row>
    <row r="32" spans="3:6" ht="24">
      <c r="C32" s="168" t="s">
        <v>215</v>
      </c>
      <c r="F32" s="176" t="s">
        <v>216</v>
      </c>
    </row>
    <row r="33" spans="3:6" ht="24">
      <c r="C33" s="168" t="s">
        <v>217</v>
      </c>
      <c r="F33" s="176" t="s">
        <v>218</v>
      </c>
    </row>
    <row r="34" spans="3:6" ht="24">
      <c r="C34" s="168" t="s">
        <v>219</v>
      </c>
      <c r="F34" s="176" t="s">
        <v>220</v>
      </c>
    </row>
    <row r="35" spans="2:3" ht="24">
      <c r="B35" s="163">
        <v>4</v>
      </c>
      <c r="C35" s="163" t="s">
        <v>254</v>
      </c>
    </row>
    <row r="36" spans="2:6" ht="24">
      <c r="B36" s="163">
        <v>5</v>
      </c>
      <c r="C36" s="163" t="s">
        <v>255</v>
      </c>
      <c r="F36" s="177"/>
    </row>
    <row r="37" spans="2:6" ht="24">
      <c r="B37" s="163">
        <v>6</v>
      </c>
      <c r="C37" s="168" t="s">
        <v>37</v>
      </c>
      <c r="F37" s="177"/>
    </row>
    <row r="38" spans="3:6" ht="24">
      <c r="C38" s="170" t="s">
        <v>82</v>
      </c>
      <c r="F38" s="174" t="s">
        <v>221</v>
      </c>
    </row>
    <row r="39" spans="3:6" ht="24">
      <c r="C39" s="170" t="s">
        <v>83</v>
      </c>
      <c r="F39" s="174" t="s">
        <v>222</v>
      </c>
    </row>
    <row r="40" spans="3:6" ht="24">
      <c r="C40" s="170" t="s">
        <v>84</v>
      </c>
      <c r="F40" s="174" t="s">
        <v>223</v>
      </c>
    </row>
    <row r="41" spans="3:6" ht="24">
      <c r="C41" s="170" t="s">
        <v>85</v>
      </c>
      <c r="F41" s="174" t="s">
        <v>224</v>
      </c>
    </row>
    <row r="42" spans="3:6" ht="24">
      <c r="C42" s="170" t="s">
        <v>86</v>
      </c>
      <c r="F42" s="174" t="s">
        <v>225</v>
      </c>
    </row>
    <row r="43" spans="3:6" ht="24">
      <c r="C43" s="170" t="s">
        <v>87</v>
      </c>
      <c r="F43" s="174" t="s">
        <v>226</v>
      </c>
    </row>
    <row r="44" spans="3:6" ht="24">
      <c r="C44" s="170" t="s">
        <v>88</v>
      </c>
      <c r="F44" s="174" t="s">
        <v>227</v>
      </c>
    </row>
    <row r="45" spans="3:6" ht="24">
      <c r="C45" s="170" t="s">
        <v>89</v>
      </c>
      <c r="F45" s="174" t="s">
        <v>228</v>
      </c>
    </row>
    <row r="46" spans="3:6" ht="24">
      <c r="C46" s="170" t="s">
        <v>90</v>
      </c>
      <c r="F46" s="174" t="s">
        <v>229</v>
      </c>
    </row>
    <row r="47" spans="3:6" ht="24">
      <c r="C47" s="178" t="s">
        <v>91</v>
      </c>
      <c r="F47" s="174" t="s">
        <v>230</v>
      </c>
    </row>
    <row r="48" spans="3:6" ht="24">
      <c r="C48" s="178" t="s">
        <v>92</v>
      </c>
      <c r="F48" s="174" t="s">
        <v>231</v>
      </c>
    </row>
    <row r="49" spans="3:6" ht="24">
      <c r="C49" s="179" t="s">
        <v>93</v>
      </c>
      <c r="F49" s="174" t="s">
        <v>232</v>
      </c>
    </row>
    <row r="50" spans="3:6" ht="24">
      <c r="C50" s="179" t="s">
        <v>256</v>
      </c>
      <c r="F50" s="174" t="s">
        <v>233</v>
      </c>
    </row>
    <row r="51" spans="3:6" ht="24">
      <c r="C51" s="179" t="s">
        <v>257</v>
      </c>
      <c r="F51" s="174" t="s">
        <v>234</v>
      </c>
    </row>
    <row r="52" spans="3:6" ht="24">
      <c r="C52" s="179" t="s">
        <v>258</v>
      </c>
      <c r="F52" s="174" t="s">
        <v>235</v>
      </c>
    </row>
    <row r="53" spans="3:6" ht="24">
      <c r="C53" s="179" t="s">
        <v>259</v>
      </c>
      <c r="F53" s="174" t="s">
        <v>236</v>
      </c>
    </row>
    <row r="55" spans="1:3" ht="24">
      <c r="A55" s="164">
        <v>3</v>
      </c>
      <c r="B55" s="165" t="s">
        <v>11</v>
      </c>
      <c r="C55" s="164"/>
    </row>
    <row r="56" spans="2:3" ht="24">
      <c r="B56" s="163">
        <v>1</v>
      </c>
      <c r="C56" s="170" t="s">
        <v>237</v>
      </c>
    </row>
    <row r="57" spans="2:6" ht="24">
      <c r="B57" s="163">
        <v>2</v>
      </c>
      <c r="C57" s="163" t="s">
        <v>120</v>
      </c>
      <c r="F57" s="166" t="s">
        <v>238</v>
      </c>
    </row>
    <row r="58" spans="2:3" ht="24">
      <c r="B58" s="163">
        <v>3</v>
      </c>
      <c r="C58" s="168" t="s">
        <v>239</v>
      </c>
    </row>
    <row r="59" spans="2:3" ht="24">
      <c r="B59" s="163">
        <v>4</v>
      </c>
      <c r="C59" s="168" t="s">
        <v>260</v>
      </c>
    </row>
    <row r="60" spans="2:6" ht="24">
      <c r="B60" s="163">
        <v>5</v>
      </c>
      <c r="C60" s="170" t="s">
        <v>240</v>
      </c>
      <c r="F60" s="180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2009-11-11T03:15:01Z</dcterms:modified>
  <cp:category/>
  <cp:version/>
  <cp:contentType/>
  <cp:contentStatus/>
</cp:coreProperties>
</file>