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567.08.28 - เอกสารประกอบคำขอรับใบอนุญาตการใช้น้ำ\"/>
    </mc:Choice>
  </mc:AlternateContent>
  <xr:revisionPtr revIDLastSave="0" documentId="13_ncr:1_{3E323DF8-D5D1-47BB-BFB7-CAF698A5FBE2}" xr6:coauthVersionLast="47" xr6:coauthVersionMax="47" xr10:uidLastSave="{00000000-0000-0000-0000-000000000000}"/>
  <bookViews>
    <workbookView xWindow="-120" yWindow="-120" windowWidth="24240" windowHeight="13140" xr2:uid="{89556F88-C207-42FC-B61F-55940B6247DD}"/>
  </bookViews>
  <sheets>
    <sheet name="มีแหล่งน้ำต้นทุน (อ่างเก็บน้ำ)" sheetId="1" r:id="rId1"/>
    <sheet name="ตัวอย่างมีแหล่งน้ำต้นทุน" sheetId="6" r:id="rId2"/>
    <sheet name="ไม่มีแหล่งน้ำต้นทุน (น้ำท่า)" sheetId="5" r:id="rId3"/>
    <sheet name="ตัวอย่างไม่มีแหล่งน้ำต้นทุน" sheetId="8" r:id="rId4"/>
  </sheets>
  <definedNames>
    <definedName name="_xlnm.Print_Area" localSheetId="1">ตัวอย่างมีแหล่งน้ำต้นทุน!$A$1:$P$78</definedName>
    <definedName name="_xlnm.Print_Area" localSheetId="0">'มีแหล่งน้ำต้นทุน (อ่างเก็บน้ำ)'!$A$1:$O$77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8" l="1"/>
  <c r="D20" i="8"/>
  <c r="E20" i="8"/>
  <c r="F20" i="8"/>
  <c r="G20" i="8"/>
  <c r="H20" i="8"/>
  <c r="I20" i="8"/>
  <c r="J20" i="8"/>
  <c r="K20" i="8"/>
  <c r="L20" i="8"/>
  <c r="M20" i="8"/>
  <c r="N20" i="8"/>
  <c r="C21" i="8"/>
  <c r="D21" i="8"/>
  <c r="E21" i="8"/>
  <c r="F21" i="8"/>
  <c r="G21" i="8"/>
  <c r="H21" i="8"/>
  <c r="I21" i="8"/>
  <c r="J21" i="8"/>
  <c r="K21" i="8"/>
  <c r="L21" i="8"/>
  <c r="M21" i="8"/>
  <c r="N21" i="8"/>
  <c r="M19" i="8"/>
  <c r="K19" i="8"/>
  <c r="H19" i="8"/>
  <c r="F19" i="8"/>
  <c r="D19" i="8"/>
  <c r="E19" i="8"/>
  <c r="G19" i="8"/>
  <c r="I19" i="8"/>
  <c r="J19" i="8"/>
  <c r="L19" i="8"/>
  <c r="N19" i="8"/>
  <c r="C19" i="8"/>
  <c r="C32" i="8" s="1"/>
  <c r="M23" i="6" l="1"/>
  <c r="M40" i="6" s="1"/>
  <c r="N34" i="8"/>
  <c r="N37" i="8" s="1"/>
  <c r="M34" i="8"/>
  <c r="M37" i="8" s="1"/>
  <c r="L34" i="8"/>
  <c r="L37" i="8" s="1"/>
  <c r="K34" i="8"/>
  <c r="K37" i="8" s="1"/>
  <c r="J34" i="8"/>
  <c r="J37" i="8" s="1"/>
  <c r="I34" i="8"/>
  <c r="I37" i="8" s="1"/>
  <c r="H34" i="8"/>
  <c r="H37" i="8" s="1"/>
  <c r="G34" i="8"/>
  <c r="G37" i="8" s="1"/>
  <c r="F34" i="8"/>
  <c r="F37" i="8" s="1"/>
  <c r="E34" i="8"/>
  <c r="E37" i="8" s="1"/>
  <c r="D34" i="8"/>
  <c r="D37" i="8" s="1"/>
  <c r="C34" i="8"/>
  <c r="C37" i="8" s="1"/>
  <c r="N33" i="8"/>
  <c r="N36" i="8" s="1"/>
  <c r="M33" i="8"/>
  <c r="M36" i="8" s="1"/>
  <c r="L33" i="8"/>
  <c r="L36" i="8" s="1"/>
  <c r="K33" i="8"/>
  <c r="K36" i="8" s="1"/>
  <c r="J33" i="8"/>
  <c r="J36" i="8" s="1"/>
  <c r="I33" i="8"/>
  <c r="I36" i="8" s="1"/>
  <c r="H33" i="8"/>
  <c r="H36" i="8" s="1"/>
  <c r="G33" i="8"/>
  <c r="G36" i="8" s="1"/>
  <c r="F33" i="8"/>
  <c r="F36" i="8" s="1"/>
  <c r="E33" i="8"/>
  <c r="E36" i="8" s="1"/>
  <c r="D33" i="8"/>
  <c r="D36" i="8" s="1"/>
  <c r="C33" i="8"/>
  <c r="C36" i="8" s="1"/>
  <c r="N32" i="8"/>
  <c r="N35" i="8" s="1"/>
  <c r="M32" i="8"/>
  <c r="M35" i="8" s="1"/>
  <c r="L32" i="8"/>
  <c r="L35" i="8" s="1"/>
  <c r="K32" i="8"/>
  <c r="K35" i="8" s="1"/>
  <c r="J32" i="8"/>
  <c r="J35" i="8" s="1"/>
  <c r="I32" i="8"/>
  <c r="I35" i="8" s="1"/>
  <c r="H32" i="8"/>
  <c r="H35" i="8" s="1"/>
  <c r="G32" i="8"/>
  <c r="G35" i="8" s="1"/>
  <c r="F32" i="8"/>
  <c r="F35" i="8" s="1"/>
  <c r="E32" i="8"/>
  <c r="E35" i="8" s="1"/>
  <c r="D32" i="8"/>
  <c r="D35" i="8" s="1"/>
  <c r="C35" i="8"/>
  <c r="D32" i="5"/>
  <c r="D35" i="5" s="1"/>
  <c r="E32" i="5"/>
  <c r="E35" i="5" s="1"/>
  <c r="F32" i="5"/>
  <c r="F35" i="5" s="1"/>
  <c r="G32" i="5"/>
  <c r="G35" i="5" s="1"/>
  <c r="H32" i="5"/>
  <c r="H35" i="5" s="1"/>
  <c r="I32" i="5"/>
  <c r="I35" i="5" s="1"/>
  <c r="J32" i="5"/>
  <c r="J35" i="5" s="1"/>
  <c r="K32" i="5"/>
  <c r="K35" i="5" s="1"/>
  <c r="L32" i="5"/>
  <c r="L35" i="5" s="1"/>
  <c r="M32" i="5"/>
  <c r="M35" i="5" s="1"/>
  <c r="N32" i="5"/>
  <c r="N35" i="5" s="1"/>
  <c r="C32" i="5"/>
  <c r="C35" i="5" s="1"/>
  <c r="D31" i="5"/>
  <c r="D34" i="5" s="1"/>
  <c r="E31" i="5"/>
  <c r="E34" i="5" s="1"/>
  <c r="F31" i="5"/>
  <c r="F34" i="5" s="1"/>
  <c r="G31" i="5"/>
  <c r="G34" i="5" s="1"/>
  <c r="H31" i="5"/>
  <c r="H34" i="5" s="1"/>
  <c r="I31" i="5"/>
  <c r="I34" i="5" s="1"/>
  <c r="J31" i="5"/>
  <c r="J34" i="5" s="1"/>
  <c r="K31" i="5"/>
  <c r="K34" i="5" s="1"/>
  <c r="L31" i="5"/>
  <c r="L34" i="5" s="1"/>
  <c r="M31" i="5"/>
  <c r="M34" i="5" s="1"/>
  <c r="N31" i="5"/>
  <c r="N34" i="5" s="1"/>
  <c r="C31" i="5"/>
  <c r="C34" i="5" s="1"/>
  <c r="D30" i="5"/>
  <c r="D33" i="5" s="1"/>
  <c r="E30" i="5"/>
  <c r="E33" i="5" s="1"/>
  <c r="F30" i="5"/>
  <c r="F33" i="5" s="1"/>
  <c r="G30" i="5"/>
  <c r="G33" i="5" s="1"/>
  <c r="H30" i="5"/>
  <c r="H33" i="5" s="1"/>
  <c r="I30" i="5"/>
  <c r="I33" i="5" s="1"/>
  <c r="J30" i="5"/>
  <c r="J33" i="5" s="1"/>
  <c r="K30" i="5"/>
  <c r="K33" i="5" s="1"/>
  <c r="L30" i="5"/>
  <c r="L33" i="5" s="1"/>
  <c r="M30" i="5"/>
  <c r="M33" i="5" s="1"/>
  <c r="N30" i="5"/>
  <c r="N33" i="5" s="1"/>
  <c r="C30" i="5"/>
  <c r="C33" i="5" s="1"/>
  <c r="M43" i="6" l="1"/>
  <c r="M41" i="6"/>
  <c r="M44" i="6" s="1"/>
  <c r="M39" i="6"/>
  <c r="M42" i="6" l="1"/>
  <c r="N23" i="6"/>
  <c r="N39" i="6" l="1"/>
  <c r="C23" i="6" s="1"/>
  <c r="N41" i="6"/>
  <c r="N44" i="6" s="1"/>
  <c r="N40" i="6"/>
  <c r="N43" i="6" s="1"/>
  <c r="N21" i="6"/>
  <c r="N42" i="6" l="1"/>
  <c r="C39" i="6" l="1"/>
  <c r="C40" i="6"/>
  <c r="C43" i="6" s="1"/>
  <c r="C41" i="6"/>
  <c r="C44" i="6" s="1"/>
  <c r="C21" i="6"/>
  <c r="D23" i="6" l="1"/>
  <c r="C42" i="6"/>
  <c r="D39" i="6" l="1"/>
  <c r="D41" i="6"/>
  <c r="D44" i="6" s="1"/>
  <c r="D40" i="6"/>
  <c r="D43" i="6" s="1"/>
  <c r="D21" i="6"/>
  <c r="E23" i="6" l="1"/>
  <c r="D42" i="6"/>
  <c r="E39" i="6" l="1"/>
  <c r="F23" i="6" s="1"/>
  <c r="E41" i="6"/>
  <c r="E44" i="6" s="1"/>
  <c r="E40" i="6"/>
  <c r="E43" i="6" s="1"/>
  <c r="E21" i="6"/>
  <c r="E42" i="6" l="1"/>
  <c r="F39" i="6" l="1"/>
  <c r="F41" i="6"/>
  <c r="F44" i="6" s="1"/>
  <c r="F40" i="6"/>
  <c r="F43" i="6" s="1"/>
  <c r="F21" i="6"/>
  <c r="F42" i="6" l="1"/>
  <c r="G23" i="6"/>
  <c r="G39" i="6" l="1"/>
  <c r="G40" i="6"/>
  <c r="G43" i="6" s="1"/>
  <c r="G41" i="6"/>
  <c r="G44" i="6" s="1"/>
  <c r="G21" i="6"/>
  <c r="H23" i="6" l="1"/>
  <c r="H39" i="6" s="1"/>
  <c r="G42" i="6"/>
  <c r="H40" i="6" l="1"/>
  <c r="H43" i="6" s="1"/>
  <c r="H41" i="6"/>
  <c r="H44" i="6" s="1"/>
  <c r="H21" i="6"/>
  <c r="H42" i="6" l="1"/>
  <c r="I23" i="6"/>
  <c r="I39" i="6" l="1"/>
  <c r="I40" i="6"/>
  <c r="I43" i="6" s="1"/>
  <c r="I41" i="6"/>
  <c r="I44" i="6" s="1"/>
  <c r="I21" i="6"/>
  <c r="J23" i="6" l="1"/>
  <c r="I42" i="6"/>
  <c r="J39" i="6" l="1"/>
  <c r="J40" i="6"/>
  <c r="J43" i="6" s="1"/>
  <c r="J41" i="6"/>
  <c r="J44" i="6" s="1"/>
  <c r="J21" i="6"/>
  <c r="K23" i="6" l="1"/>
  <c r="J42" i="6"/>
  <c r="K39" i="6" l="1"/>
  <c r="K40" i="6"/>
  <c r="K43" i="6" s="1"/>
  <c r="K41" i="6"/>
  <c r="K44" i="6" s="1"/>
  <c r="K21" i="6"/>
  <c r="L23" i="6" l="1"/>
  <c r="L21" i="6" s="1"/>
  <c r="K42" i="6"/>
  <c r="M23" i="1"/>
  <c r="M38" i="1" s="1"/>
  <c r="L39" i="6" l="1"/>
  <c r="L42" i="6" s="1"/>
  <c r="L41" i="6"/>
  <c r="L44" i="6" s="1"/>
  <c r="L40" i="6"/>
  <c r="L43" i="6" s="1"/>
  <c r="N23" i="1"/>
  <c r="N38" i="1" s="1"/>
  <c r="M41" i="1"/>
  <c r="M40" i="1"/>
  <c r="M43" i="1" s="1"/>
  <c r="M39" i="1"/>
  <c r="M42" i="1" s="1"/>
  <c r="C23" i="1" l="1"/>
  <c r="N41" i="1"/>
  <c r="N39" i="1"/>
  <c r="N42" i="1" s="1"/>
  <c r="N21" i="1"/>
  <c r="N40" i="1"/>
  <c r="N43" i="1" s="1"/>
  <c r="C38" i="1" l="1"/>
  <c r="C21" i="1"/>
  <c r="C39" i="1"/>
  <c r="C42" i="1" s="1"/>
  <c r="C40" i="1"/>
  <c r="C43" i="1" s="1"/>
  <c r="C41" i="1" l="1"/>
  <c r="D23" i="1"/>
  <c r="D21" i="1" l="1"/>
  <c r="D40" i="1"/>
  <c r="D43" i="1" s="1"/>
  <c r="D38" i="1"/>
  <c r="D39" i="1"/>
  <c r="D42" i="1" s="1"/>
  <c r="E23" i="1" l="1"/>
  <c r="D41" i="1"/>
  <c r="E21" i="1" l="1"/>
  <c r="E40" i="1"/>
  <c r="E43" i="1" s="1"/>
  <c r="E38" i="1"/>
  <c r="E39" i="1"/>
  <c r="E42" i="1" s="1"/>
  <c r="F23" i="1" l="1"/>
  <c r="E41" i="1"/>
  <c r="F21" i="1" l="1"/>
  <c r="F39" i="1"/>
  <c r="F42" i="1" s="1"/>
  <c r="F40" i="1"/>
  <c r="F43" i="1" s="1"/>
  <c r="F38" i="1"/>
  <c r="G23" i="1" l="1"/>
  <c r="F41" i="1"/>
  <c r="G21" i="1" l="1"/>
  <c r="G38" i="1"/>
  <c r="G39" i="1"/>
  <c r="G42" i="1" s="1"/>
  <c r="G40" i="1"/>
  <c r="G43" i="1" s="1"/>
  <c r="H23" i="1" l="1"/>
  <c r="G41" i="1"/>
  <c r="H21" i="1" l="1"/>
  <c r="H39" i="1"/>
  <c r="H42" i="1" s="1"/>
  <c r="H40" i="1"/>
  <c r="H43" i="1" s="1"/>
  <c r="H38" i="1"/>
  <c r="I23" i="1" l="1"/>
  <c r="H41" i="1"/>
  <c r="I21" i="1" l="1"/>
  <c r="I39" i="1"/>
  <c r="I42" i="1" s="1"/>
  <c r="I40" i="1"/>
  <c r="I43" i="1" s="1"/>
  <c r="I38" i="1"/>
  <c r="J23" i="1" l="1"/>
  <c r="I41" i="1"/>
  <c r="J21" i="1" l="1"/>
  <c r="J40" i="1"/>
  <c r="J43" i="1" s="1"/>
  <c r="J39" i="1"/>
  <c r="J42" i="1" s="1"/>
  <c r="J38" i="1"/>
  <c r="K23" i="1" l="1"/>
  <c r="J41" i="1"/>
  <c r="K21" i="1" l="1"/>
  <c r="K38" i="1"/>
  <c r="K40" i="1"/>
  <c r="K43" i="1" s="1"/>
  <c r="K39" i="1"/>
  <c r="K42" i="1" s="1"/>
  <c r="L23" i="1" l="1"/>
  <c r="K41" i="1"/>
  <c r="L21" i="1" l="1"/>
  <c r="L40" i="1"/>
  <c r="L43" i="1" s="1"/>
  <c r="L39" i="1"/>
  <c r="L42" i="1" s="1"/>
  <c r="L38" i="1"/>
  <c r="L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21" authorId="0" shapeId="0" xr:uid="{221B12D2-49B9-4779-81F7-A8CB08AB16CF}">
      <text>
        <r>
          <rPr>
            <b/>
            <sz val="9"/>
            <color indexed="81"/>
            <rFont val="Tahoma"/>
            <charset val="222"/>
          </rPr>
          <t>User:กรอกข้อมูลปริมาณน้ำ ณ วันที่ 1 พ.ย.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21" authorId="0" shapeId="0" xr:uid="{21A09F14-C0AF-4326-A826-FD0671EC47B0}">
      <text>
        <r>
          <rPr>
            <b/>
            <sz val="9"/>
            <color indexed="81"/>
            <rFont val="Tahoma"/>
            <charset val="222"/>
          </rPr>
          <t>User:กรอกข้อมูลปริมาณน้ำ ณ วันที่ 1 พ.ย.</t>
        </r>
      </text>
    </comment>
  </commentList>
</comments>
</file>

<file path=xl/sharedStrings.xml><?xml version="1.0" encoding="utf-8"?>
<sst xmlns="http://schemas.openxmlformats.org/spreadsheetml/2006/main" count="374" uniqueCount="141">
  <si>
    <t>สมดุลน้ำ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</si>
  <si>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</si>
  <si>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</si>
  <si>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</si>
  <si>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</si>
  <si>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</si>
  <si>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</si>
  <si>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</si>
  <si>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</si>
  <si>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</si>
  <si>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</si>
  <si>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</si>
  <si>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</si>
  <si>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อ่างเก็บน้ำ …................................</t>
  </si>
  <si>
    <t>สถานีวัดน้ำ …................................</t>
  </si>
  <si>
    <t>ปริมาณน้ำเก็บกักต่ำสุด (Dead Storage) (ล้าน ลบ.ม.)</t>
  </si>
  <si>
    <t>ปริมาณน้ำเก็บกัก (Storage) (ล้าน ลบ.ม.)</t>
  </si>
  <si>
    <t>ปริมาณน้ำใช้การ (Useful Storage) (ล้าน ลบ.ม.)</t>
  </si>
  <si>
    <t>ปริมาณน้ำไหลลงอ่าง (Inflow) (ล้าน ลบ.ม.)</t>
  </si>
  <si>
    <t xml:space="preserve">     Inflow สูงสุด (เลือกปี พ.ศ. ..... )</t>
  </si>
  <si>
    <t xml:space="preserve">     Inflow ต่ำสุด (เลือกปี พ.ศ. ..... )</t>
  </si>
  <si>
    <t xml:space="preserve">     Inflow เฉลี่ย (เลือกปี พ.ศ. ..... )</t>
  </si>
  <si>
    <t xml:space="preserve">     ผันน้ำจาก ............. ล้าน ลบ.ม.</t>
  </si>
  <si>
    <t xml:space="preserve">     2</t>
  </si>
  <si>
    <t xml:space="preserve">     1</t>
  </si>
  <si>
    <t xml:space="preserve">     3</t>
  </si>
  <si>
    <t xml:space="preserve">     4</t>
  </si>
  <si>
    <t xml:space="preserve">     5</t>
  </si>
  <si>
    <t xml:space="preserve">เลขที่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</si>
  <si>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</si>
  <si>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</si>
  <si>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</si>
  <si>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</si>
  <si>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</si>
  <si>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</si>
  <si>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</si>
  <si>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</si>
  <si>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</si>
  <si>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</si>
  <si>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</si>
  <si>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</si>
  <si>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</si>
  <si>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</si>
  <si>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</si>
  <si>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</si>
  <si>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</si>
  <si>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</si>
  <si>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</si>
  <si>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</si>
  <si>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</si>
  <si>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(23)</t>
  </si>
  <si>
    <t>(24)</t>
  </si>
  <si>
    <t>(25)</t>
  </si>
  <si>
    <t>(26)</t>
  </si>
  <si>
    <t>(4), (5) URC และ LRC คือ ปริมาณน้ำตาม Rule Curve ณ วันที่ 1 ของเดือน</t>
  </si>
  <si>
    <t xml:space="preserve">(7) ปริมาณน้ำเก็บกักต่ำสุด (Dead Storage) (ล้าน ลบ.ม.) </t>
  </si>
  <si>
    <t>(10), (11) และ (12) คือ ปริมาณน้ำไหลลงอ่าง โดยเลือกปีที่มีสถิติน้ำ สูงสุด ต่ำสุด และเฉลี่ย ตามลำดับ</t>
  </si>
  <si>
    <t>(14) และ (15) การผันน้ำ (ลงอ่างฯ)  คือ สถิติปริมาณน้ำไหลลงอ่างเฉลี่ยจากแหล่งอื่นๆ จากการสูบน้ำ ผันน้ำ</t>
  </si>
  <si>
    <t>(16) Outflow (กิจกรรมการใช้น้ำ) คือ กิจกรรมการใช้น้ำตามการจัดลำดับความสำคัญของใบขออนุญาตใช้น้ำ</t>
  </si>
  <si>
    <t xml:space="preserve">    สมดุลน้ำกรณี Inflow สูงสุด (เลือกปี พ.ศ. ..... )</t>
  </si>
  <si>
    <t xml:space="preserve">    สมดุลน้ำกรณี Inflow ต่ำสุด (เลือกปี พ.ศ. ..... )</t>
  </si>
  <si>
    <t xml:space="preserve">    สมดุลน้ำกรณี Inflow เฉลี่ย (เลือกปี พ.ศ. ..... )</t>
  </si>
  <si>
    <t>(8) ปริมาณน้ำใช้การ (Useful Storage) คือ ปริมาณน้ำใช้การ ณ วันที่ 1 ของเดือน = (6) - (7)</t>
  </si>
  <si>
    <t>กรอกข้อมูล</t>
  </si>
  <si>
    <t>กรอกข้อมูล ถ้ามี</t>
  </si>
  <si>
    <r>
      <t xml:space="preserve">Outflow (กิจกรรมการใช้น้ำ) (ล้าน ลบ.ม.) </t>
    </r>
    <r>
      <rPr>
        <sz val="16"/>
        <color theme="1"/>
        <rFont val="TH SarabunPSK"/>
        <family val="2"/>
      </rPr>
      <t>*สามารถเพิ่มกิจกรรมการใช้น้ำได้ตามจำนวนผู้ขออนุญาต</t>
    </r>
  </si>
  <si>
    <t>(6) ปริมาณน้ำเก็บกัก (Storage) คือ ปริมาณน้ำเก็บกักเฉลี่ย ณ วันที่ 1 ของเดือนพฤศจิกายน</t>
  </si>
  <si>
    <t>(24) สมดุลน้ำกรณี Inflow สูงสุด = (8) + Inflow สูงสุด - Outflow สูงสุด</t>
  </si>
  <si>
    <t>(25) สมดุลน้ำกรณี Inflow ต่ำสุด = (8) + Inflow ต่ำสุด - Outflow ต่ำสุด</t>
  </si>
  <si>
    <t>(26) สมดุลน้ำกรณี Inflow เฉลี่ย = (8) + Inflow เฉลี่ย - Outflow เฉลี่ย</t>
  </si>
  <si>
    <r>
      <t xml:space="preserve">การผันน้ำ (ลงอ่างฯ) </t>
    </r>
    <r>
      <rPr>
        <sz val="16"/>
        <color theme="1"/>
        <rFont val="TH SarabunPSK"/>
        <family val="2"/>
      </rPr>
      <t>*สามารถเพิ่มกิจกรรมการผันน้ำได้ตามความเป็นจริง</t>
    </r>
  </si>
  <si>
    <t>กราฟ</t>
  </si>
  <si>
    <t xml:space="preserve">         ปริมาณน้ำเก็บกักเฉลี่ย (Storage) เดือน พ.ย. ***ใช้ข้อมูลปริมาณน้ำ ณ วันที่ 1 พ.ย.</t>
  </si>
  <si>
    <t>ปริมาณน้ำเก็บกักสูงสุด (ล้าน ลบ.ม.)</t>
  </si>
  <si>
    <t>ปริมาณน้ำเก็บกักปกติ (ล้าน ลบ.ม.)</t>
  </si>
  <si>
    <t>ปริมาณน้ำเก็บกักต่ำสุด (ล้าน ลบ.ม.)</t>
  </si>
  <si>
    <t>Upper Rule Curve ,URC (ล้าน ลบ.ม.)</t>
  </si>
  <si>
    <t>Lower Rule Curve ,LRC (ล้าน ลบ.ม.)</t>
  </si>
  <si>
    <t>เส้นกราฟปริมาณน้ำ กรณีสมดุลน้ำ Inflow สูงสุด</t>
  </si>
  <si>
    <t>เส้นกราฟปริมาณน้ำ กรณีสมดุลน้ำ Inflow ต่ำสุด</t>
  </si>
  <si>
    <t>เส้นกราฟปริมาณน้ำ กรณีสมดุลน้ำ Inflow เฉลี่ย</t>
  </si>
  <si>
    <t>ความจุลำน้ำ (ลบ.ม./วินาที)</t>
  </si>
  <si>
    <t>ปริมาณน้ำไหลผ่านเฉลี่ย (ลบ.ม./วินาที)</t>
  </si>
  <si>
    <t>ปริมาณน้ำไหลผ่านสูงสุด (ลบ.ม./วินาที)</t>
  </si>
  <si>
    <t>ปริมาณน้ำไหลผ่านต่ำสุด (ลบ.ม./วินาที)</t>
  </si>
  <si>
    <r>
      <t xml:space="preserve">การผันน้ำ (ลงแหล่งน้ำ) </t>
    </r>
    <r>
      <rPr>
        <sz val="16"/>
        <color theme="1"/>
        <rFont val="TH SarabunPSK"/>
        <family val="2"/>
      </rPr>
      <t>*สามารถเพิ่มกิจกรรมการผันน้ำได้ตามความเป็นจริง</t>
    </r>
  </si>
  <si>
    <r>
      <t xml:space="preserve">จุดสูบน้ำ (กิจกรรมการใช้น้ำ) (ลบ.ม./วินาที) </t>
    </r>
    <r>
      <rPr>
        <sz val="16"/>
        <color theme="1"/>
        <rFont val="TH SarabunPSK"/>
        <family val="2"/>
      </rPr>
      <t>*สามารถเพิ่มกิจกรรมการใช้น้ำได้ตามจำนวนผู้ขออนุญาต</t>
    </r>
  </si>
  <si>
    <t xml:space="preserve">    สมดุลน้ำกรณี น้ำไหลผ่านสูงสุด (ลบ.ม./วินาที)</t>
  </si>
  <si>
    <t xml:space="preserve">    สมดุลน้ำกรณี น้ำไหลผ่านเฉลี่ย (ลบ.ม./วินาที)</t>
  </si>
  <si>
    <t xml:space="preserve">    สมดุลน้ำกรณี น้ำไหลผ่านต่ำสุด (ลบ.ม./วินาที)</t>
  </si>
  <si>
    <t>เส้นกราฟปริมาณน้ำ กรณีสมดุลน้ำ น้ำไหลผ่านสูงสุด (ลบ.ม./วินาที)</t>
  </si>
  <si>
    <t>เส้นกราฟปริมาณน้ำ กรณีสมดุลน้ำ น้ำไหลผ่านเฉลี่ย (ลบ.ม./วินาที)</t>
  </si>
  <si>
    <t>เส้นกราฟปริมาณน้ำ กรณีสมดุลน้ำ น้ำไหลผ่านต่ำสุด (ลบ.ม./วินาที)</t>
  </si>
  <si>
    <t>ระดับตลิ่งต่ำสุด (ม.รทก.)</t>
  </si>
  <si>
    <t>ระดับน้ำปกติ (ม.รทก.)</t>
  </si>
  <si>
    <t>Outflow (กิจกรรมการใช้น้ำ) (ล้าน ลบ.ม.) *สามารถเพิ่มกิจกรรมการใช้น้ำได้ตามจำนวนผู้ขออนุญาต</t>
  </si>
  <si>
    <t>การผันน้ำ (ลงอ่างฯ) *สามารถเพิ่มกิจกรรมการผันน้ำได้ตามความเป็นจริง</t>
  </si>
  <si>
    <t xml:space="preserve">     1 ระเหย นิเวศ เกษตร</t>
  </si>
  <si>
    <t xml:space="preserve">     2 กปภ. ชลบุรี (ชั้นพิเศษ)</t>
  </si>
  <si>
    <t xml:space="preserve">     3 กฟผ.โรงไฟฟ้าบางประกง</t>
  </si>
  <si>
    <t xml:space="preserve">     4 บริษัทฯไทยออยล์</t>
  </si>
  <si>
    <t xml:space="preserve">     5 บริษัทฯ East water น้ำท่า</t>
  </si>
  <si>
    <t xml:space="preserve">     6 บริษัทฯ East water น้ำผัน</t>
  </si>
  <si>
    <t>กรอกข้อมูลเฉพาะช่อง 1 พ.ย.</t>
  </si>
  <si>
    <t>(4), (5) URC และ LRC คือ ข้อมูลปริมาณน้ำ Rule Curve ณ วันที่ 1 ของเดือน</t>
  </si>
  <si>
    <t>(6) ปริมาณน้ำเก็บกัก (Storage) คือ ปริมาณน้ำเก็บกักเฉลี่ย ณ วันที่ 1 ของเดือนพฤศจิกายน (Water Balance)</t>
  </si>
  <si>
    <t xml:space="preserve">     Inflow เฉลี่ย (เลือกปี พ.ศ.2548 )</t>
  </si>
  <si>
    <t xml:space="preserve">     Inflow ต่ำสุด (เลือกปี พ.ศ.2545 )</t>
  </si>
  <si>
    <t xml:space="preserve">     Inflow สูงสุด (เลือกปี พ.ศ.2538 )</t>
  </si>
  <si>
    <t xml:space="preserve">     ผันน้ำจาก คลองพระองค์เจ้าไชยานุชิต ล้าน ลบ.ม.</t>
  </si>
  <si>
    <t xml:space="preserve">     ผันน้ำจาก แม่น้ำบางปะกง ล้าน ลบ.ม.</t>
  </si>
  <si>
    <t>คำอธิบาย</t>
  </si>
  <si>
    <t xml:space="preserve">    สมดุลน้ำกรณี Inflow สูงสุด (เลือกปี พ.ศ.2538 )</t>
  </si>
  <si>
    <t xml:space="preserve">    สมดุลน้ำกรณี Inflow ต่ำสุด (เลือกปี พ.ศ.2545 )</t>
  </si>
  <si>
    <t xml:space="preserve">    สมดุลน้ำกรณี Inflow เฉลี่ย (เลือกปี พ.ศ.2548 )</t>
  </si>
  <si>
    <t>สมดุลน้ำอ่างเก็บน้ำบางพระ</t>
  </si>
  <si>
    <t>อ่างเก็บน้ำบางพระ</t>
  </si>
  <si>
    <t xml:space="preserve">     1 การประปาส่วนภูมิภาค สาขาชุมแพ</t>
  </si>
  <si>
    <t xml:space="preserve">     2 บริษัท รวมเกษตรกรอุตสาหกรรม จำกัด</t>
  </si>
  <si>
    <t xml:space="preserve">     3 บริษัท มิตรผล ไบโอฟูเอล จำกัด</t>
  </si>
  <si>
    <t xml:space="preserve">     4 บริษัท มิตรผล ไบโอ - เพาเวอร์ จำกัด</t>
  </si>
  <si>
    <t>ปริมาณน้ำท่ารายเดือนสูงสุด (ล้าน ลบ.ม.)</t>
  </si>
  <si>
    <t>ปริมาณน้ำท่ารายเดือนเฉลี่ย (ล้าน ลบ.ม.)</t>
  </si>
  <si>
    <t>ปริมาณน้ำท่ารายเดือนต่ำสุด (ล้าน ลบ.ม.)</t>
  </si>
  <si>
    <t>อัตราการไหลผ่านสูงสุด (ลบ.ม./วินาที)</t>
  </si>
  <si>
    <t>อัตราการไหลผ่านเฉลี่ย (ลบ.ม./วินาที)</t>
  </si>
  <si>
    <t>อัตราการไหลผ่านต่ำสุด (ลบ.ม./วินาที)</t>
  </si>
  <si>
    <r>
      <rPr>
        <b/>
        <sz val="20"/>
        <color rgb="FFFF0000"/>
        <rFont val="TH SarabunPSK"/>
        <family val="2"/>
      </rPr>
      <t>ตัวอย่าง</t>
    </r>
    <r>
      <rPr>
        <b/>
        <sz val="20"/>
        <color theme="1"/>
        <rFont val="TH SarabunPSK"/>
        <family val="2"/>
      </rPr>
      <t xml:space="preserve"> สมดุลน้ำโครงการส่งน้ำและบำรุงรักษาพรม-เชิญ</t>
    </r>
  </si>
  <si>
    <t>โครงการส่งน้ำและบำรุงรักษาพรม-เชิญ</t>
  </si>
  <si>
    <t>(9) การผันน้ำ (ลงแหล่งน้ำ) คือ สถิติปริมาณน้ำไหลลงลำน้ำเฉลี่ยจากแหล่งอื่นๆ จากการสูบน้ำ ผันน้ำ</t>
  </si>
  <si>
    <t>(12) จุดสูบน้ำ (กิจกรรมการใช้น้ำ) (ลบ.ม./วินาที) คือ กิจกรรมการใช้น้ำตามการจัดลำดับความสำคัญของใบขออนุญาตใช้น้ำ</t>
  </si>
  <si>
    <t>(19) สมดุลน้ำกรณี น้ำไหลผ่านสูงสุด (ลบ.ม./วินาที) คือ อัตราการไหลผ่านสูงสุด (6) + ผันน้ำ (10), (11) - จุดสูบน้ำ (13)…(17)</t>
  </si>
  <si>
    <t>(20) สมดุลน้ำกรณี น้ำไหลผ่านเฉลี่ย (ลบ.ม./วินาที) คือ อัตราการไหลผ่านเฉลี่ย (7) + ผันน้ำ (10), (11) - จุดสูบน้ำ (13)…(17)</t>
  </si>
  <si>
    <t>(21) สมดุลน้ำกรณี น้ำไหลผ่านต่ำสุด (ลบ.ม./วินาที) คือ อัตราการไหลผ่านต่ำสุด (8) + ผันน้ำ (10), (11) - จุดสูบน้ำ (13)…(17)</t>
  </si>
  <si>
    <t>*หากสมดุลน้ำในข้อ (24), (25) และ (26) น้อยกว่าหรือเท่ากับ 0 หมายถึงขาดน้ำ</t>
  </si>
  <si>
    <t>(1) ความจุลำน้ำ (ลบ.ม./วินาที) คือ ปริมาณความจุของลำน้ำ ณ สถานีวัดน้ำท่าใกล้เคียงเหนือจุดสูบ หรือ ณ บริเวณจุดสูบ</t>
  </si>
  <si>
    <t>(2) ระดับตลิ่งต่ำสุด (ม.รทก.) คือ ระดับตลิ่งต่ำสุดของลำน้ำ ณ สถานีวัดน้ำท่าใกล้เคียงเหนือจุดสูบ หรือ ณ บริเวณจุดสูบ</t>
  </si>
  <si>
    <t>(3), (4) และ (5) ปริมาณน้ำท่ารายเดือนสูงสุด เฉลี่ย และต่ำสุด (ล้าน ลบ.ม.)  ณ สถานีวัดน้ำท่าใกล้เคียงเหนือจุดสูบ หรือ ณ บริเวณจุดสูบ</t>
  </si>
  <si>
    <t>(6), (7) และ (8) อัตราการไหลผ่านสูงสุด เฉลี่ย และต่ำสุด  (ลบ.ม./วินาที)  ณ สถานีวัดน้ำท่าใกล้เคียงเหนือจุดสูบ หรือ ณ บริเวณจุดสูบ ***แปลงหน่วยจาก (ล้าน ลบ.ม.) เป็น (ลบ.ม./วินาที)</t>
  </si>
  <si>
    <t>ตารางที่ 1 สมดุลน้ำอ่างเก็บน้ำ ......................</t>
  </si>
  <si>
    <t>ตารางที่ 2 สมดุลน้ำ 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</si>
</sst>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22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0" xfId="0" applyFont="1"/>
    <xf numFmtId="0" fontId="0" fillId="0" borderId="1" xfId="0" quotePrefix="1" applyFill="1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2" fillId="0" borderId="3" xfId="0" applyFont="1" applyFill="1" applyBorder="1"/>
    <xf numFmtId="0" fontId="2" fillId="0" borderId="4" xfId="0" applyFont="1" applyFill="1" applyBorder="1"/>
    <xf numFmtId="164" fontId="1" fillId="0" borderId="4" xfId="0" applyNumberFormat="1" applyFont="1" applyFill="1" applyBorder="1"/>
    <xf numFmtId="0" fontId="1" fillId="0" borderId="4" xfId="0" applyFont="1" applyFill="1" applyBorder="1"/>
    <xf numFmtId="0" fontId="1" fillId="0" borderId="4" xfId="0" quotePrefix="1" applyFont="1" applyFill="1" applyBorder="1" applyAlignment="1">
      <alignment horizontal="left"/>
    </xf>
    <xf numFmtId="0" fontId="2" fillId="0" borderId="0" xfId="0" applyFont="1"/>
    <xf numFmtId="0" fontId="1" fillId="0" borderId="5" xfId="0" applyFont="1" applyFill="1" applyBorder="1"/>
    <xf numFmtId="164" fontId="1" fillId="0" borderId="5" xfId="0" applyNumberFormat="1" applyFont="1" applyFill="1" applyBorder="1"/>
    <xf numFmtId="164" fontId="1" fillId="3" borderId="4" xfId="0" applyNumberFormat="1" applyFont="1" applyFill="1" applyBorder="1"/>
    <xf numFmtId="43" fontId="1" fillId="3" borderId="3" xfId="1" applyFont="1" applyFill="1" applyBorder="1" applyAlignment="1">
      <alignment horizontal="center"/>
    </xf>
    <xf numFmtId="43" fontId="1" fillId="3" borderId="4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4" borderId="1" xfId="0" applyFont="1" applyFill="1" applyBorder="1"/>
    <xf numFmtId="164" fontId="0" fillId="4" borderId="1" xfId="0" applyNumberFormat="1" applyFill="1" applyBorder="1"/>
    <xf numFmtId="0" fontId="2" fillId="4" borderId="2" xfId="0" applyFont="1" applyFill="1" applyBorder="1" applyAlignment="1">
      <alignment horizontal="center"/>
    </xf>
    <xf numFmtId="0" fontId="1" fillId="0" borderId="0" xfId="0" quotePrefix="1" applyFont="1"/>
    <xf numFmtId="0" fontId="0" fillId="0" borderId="0" xfId="0" applyFill="1" applyAlignment="1">
      <alignment wrapText="1"/>
    </xf>
    <xf numFmtId="2" fontId="1" fillId="3" borderId="4" xfId="0" applyNumberFormat="1" applyFont="1" applyFill="1" applyBorder="1"/>
    <xf numFmtId="2" fontId="1" fillId="0" borderId="4" xfId="0" applyNumberFormat="1" applyFont="1" applyFill="1" applyBorder="1"/>
    <xf numFmtId="2" fontId="1" fillId="0" borderId="5" xfId="0" applyNumberFormat="1" applyFont="1" applyFill="1" applyBorder="1"/>
    <xf numFmtId="2" fontId="0" fillId="4" borderId="1" xfId="0" applyNumberFormat="1" applyFill="1" applyBorder="1"/>
    <xf numFmtId="165" fontId="1" fillId="3" borderId="4" xfId="1" applyNumberFormat="1" applyFont="1" applyFill="1" applyBorder="1" applyAlignment="1">
      <alignment horizontal="right"/>
    </xf>
    <xf numFmtId="165" fontId="1" fillId="5" borderId="4" xfId="1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center"/>
    </xf>
    <xf numFmtId="0" fontId="8" fillId="0" borderId="0" xfId="0" applyFont="1"/>
    <xf numFmtId="164" fontId="1" fillId="6" borderId="4" xfId="0" applyNumberFormat="1" applyFont="1" applyFill="1" applyBorder="1"/>
    <xf numFmtId="164" fontId="1" fillId="6" borderId="4" xfId="0" applyNumberFormat="1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0">
    <dxf>
      <border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5050"/>
        </patternFill>
      </fill>
    </dxf>
    <dxf>
      <border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5050"/>
        </patternFill>
      </fill>
    </dxf>
    <dxf>
      <border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5050"/>
        </patternFill>
      </fill>
    </dxf>
    <dxf>
      <border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F6DD"/>
      <color rgb="FFF9D5BF"/>
      <color rgb="FFFEF5F0"/>
      <color rgb="FFFF7D7D"/>
      <color rgb="FFF8F3FB"/>
      <color rgb="FFF1E8F8"/>
      <color rgb="FFE0EED6"/>
      <color rgb="FFFBE3D5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+mn-lt"/>
                <a:ea typeface="+mn-ea"/>
                <a:cs typeface="+mn-cs"/>
              </a:defRPr>
            </a:pPr>
            <a:r>
              <a:rPr lang="th-TH" sz="2800" b="1" i="0" u="none" strike="noStrike" kern="1200" cap="none" spc="20" baseline="0">
                <a:solidFill>
                  <a:schemeClr val="tx1"/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สมดุลน้ำ </a:t>
            </a:r>
            <a:r>
              <a:rPr lang="th-TH" sz="2800" b="1" i="0" u="none" strike="noStrike" kern="1200" cap="none" spc="20" baseline="0">
                <a:solidFill>
                  <a:srgbClr val="FF0000"/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อ่างเก็บน้ำ ..............................</a:t>
            </a:r>
          </a:p>
        </c:rich>
      </c:tx>
      <c:layout>
        <c:manualLayout>
          <c:xMode val="edge"/>
          <c:yMode val="edge"/>
          <c:x val="0.38128709663113075"/>
          <c:y val="2.8895214794748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effectLst>
                <a:glow rad="152400">
                  <a:schemeClr val="bg1">
                    <a:alpha val="48000"/>
                  </a:schemeClr>
                </a:glo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016522270871804E-2"/>
          <c:y val="0.11995252283623993"/>
          <c:w val="0.85687936063960313"/>
          <c:h val="0.60722404966564902"/>
        </c:manualLayout>
      </c:layout>
      <c:lineChart>
        <c:grouping val="standard"/>
        <c:varyColors val="0"/>
        <c:ser>
          <c:idx val="3"/>
          <c:order val="0"/>
          <c:tx>
            <c:strRef>
              <c:f>'มีแหล่งน้ำต้นทุน (อ่างเก็บน้ำ)'!$B$16</c:f>
              <c:strCache>
                <c:ptCount val="1"/>
                <c:pt idx="0">
                  <c:v>ปริมาณน้ำเก็บกักสูงสุด (ล้าน ลบ.ม.)</c:v>
                </c:pt>
              </c:strCache>
            </c:strRef>
          </c:tx>
          <c:spPr>
            <a:ln w="38100" cap="rnd" cmpd="sng" algn="ctr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(อ่างเก็บน้ำ)'!$C$16:$N$16</c:f>
              <c:numCache>
                <c:formatCode>_(* #,##0.00_);_(* \(#,##0.00\);_(* "-"??_);_(@_)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4-47D9-883C-763EC9C1A9F0}"/>
            </c:ext>
          </c:extLst>
        </c:ser>
        <c:ser>
          <c:idx val="4"/>
          <c:order val="1"/>
          <c:tx>
            <c:strRef>
              <c:f>'มีแหล่งน้ำต้นทุน (อ่างเก็บน้ำ)'!$B$17</c:f>
              <c:strCache>
                <c:ptCount val="1"/>
                <c:pt idx="0">
                  <c:v>ปริมาณน้ำเก็บกักปกติ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(อ่างเก็บน้ำ)'!$C$17:$N$17</c:f>
              <c:numCache>
                <c:formatCode>_(* #,##0.00_);_(* \(#,##0.00\);_(* "-"??_);_(@_)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54-47D9-883C-763EC9C1A9F0}"/>
            </c:ext>
          </c:extLst>
        </c:ser>
        <c:ser>
          <c:idx val="5"/>
          <c:order val="2"/>
          <c:tx>
            <c:strRef>
              <c:f>'มีแหล่งน้ำต้นทุน (อ่างเก็บน้ำ)'!$B$18</c:f>
              <c:strCache>
                <c:ptCount val="1"/>
                <c:pt idx="0">
                  <c:v>ปริมาณน้ำเก็บกักต่ำสุด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(อ่างเก็บน้ำ)'!$C$18:$N$18</c:f>
              <c:numCache>
                <c:formatCode>_(* #,##0.00_);_(* \(#,##0.00\);_(* "-"??_);_(@_)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54-47D9-883C-763EC9C1A9F0}"/>
            </c:ext>
          </c:extLst>
        </c:ser>
        <c:ser>
          <c:idx val="6"/>
          <c:order val="3"/>
          <c:tx>
            <c:strRef>
              <c:f>'มีแหล่งน้ำต้นทุน (อ่างเก็บน้ำ)'!$B$19</c:f>
              <c:strCache>
                <c:ptCount val="1"/>
                <c:pt idx="0">
                  <c:v>Upper Rule Curve ,URC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(อ่างเก็บน้ำ)'!$C$19:$N$19</c:f>
              <c:numCache>
                <c:formatCode>_(* #,##0.00_);_(* \(#,##0.00\);_(* "-"??_);_(@_)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254-47D9-883C-763EC9C1A9F0}"/>
            </c:ext>
          </c:extLst>
        </c:ser>
        <c:ser>
          <c:idx val="7"/>
          <c:order val="4"/>
          <c:tx>
            <c:strRef>
              <c:f>'มีแหล่งน้ำต้นทุน (อ่างเก็บน้ำ)'!$B$20</c:f>
              <c:strCache>
                <c:ptCount val="1"/>
                <c:pt idx="0">
                  <c:v>Lower Rule Curve ,LRC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(อ่างเก็บน้ำ)'!$C$20:$N$20</c:f>
              <c:numCache>
                <c:formatCode>_(* #,##0.00_);_(* \(#,##0.00\);_(* "-"??_);_(@_)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254-47D9-883C-763EC9C1A9F0}"/>
            </c:ext>
          </c:extLst>
        </c:ser>
        <c:ser>
          <c:idx val="2"/>
          <c:order val="5"/>
          <c:tx>
            <c:strRef>
              <c:f>'มีแหล่งน้ำต้นทุน (อ่างเก็บน้ำ)'!$B$38</c:f>
              <c:strCache>
                <c:ptCount val="1"/>
                <c:pt idx="0">
                  <c:v>    สมดุลน้ำกรณี Inflow สูงสุด (เลือกปี พ.ศ. ..... )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(อ่างเก็บน้ำ)'!$C$41:$N$41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2-3254-47D9-883C-763EC9C1A9F0}"/>
            </c:ext>
          </c:extLst>
        </c:ser>
        <c:ser>
          <c:idx val="8"/>
          <c:order val="6"/>
          <c:tx>
            <c:strRef>
              <c:f>'มีแหล่งน้ำต้นทุน (อ่างเก็บน้ำ)'!$B$39</c:f>
              <c:strCache>
                <c:ptCount val="1"/>
                <c:pt idx="0">
                  <c:v>    สมดุลน้ำกรณี Inflow ต่ำสุด (เลือกปี พ.ศ. ..... )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(อ่างเก็บน้ำ)'!$C$42:$N$42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F-3254-47D9-883C-763EC9C1A9F0}"/>
            </c:ext>
          </c:extLst>
        </c:ser>
        <c:ser>
          <c:idx val="9"/>
          <c:order val="7"/>
          <c:tx>
            <c:strRef>
              <c:f>'มีแหล่งน้ำต้นทุน (อ่างเก็บน้ำ)'!$B$40</c:f>
              <c:strCache>
                <c:ptCount val="1"/>
                <c:pt idx="0">
                  <c:v>    สมดุลน้ำกรณี Inflow เฉลี่ย (เลือกปี พ.ศ. ..... )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'มีแหล่งน้ำต้นทุน (อ่างเก็บน้ำ)'!$C$15:$N$15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'มีแหล่งน้ำต้นทุน (อ่างเก็บน้ำ)'!$C$43:$N$43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C-3254-47D9-883C-763EC9C1A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 cap="flat" cmpd="sng" algn="ctr">
              <a:solidFill>
                <a:srgbClr val="002060">
                  <a:alpha val="33000"/>
                </a:srgbClr>
              </a:solidFill>
              <a:round/>
            </a:ln>
            <a:effectLst/>
          </c:spPr>
        </c:dropLines>
        <c:smooth val="0"/>
        <c:axId val="528618360"/>
        <c:axId val="528620320"/>
        <c:extLst/>
      </c:lineChart>
      <c:catAx>
        <c:axId val="528618360"/>
        <c:scaling>
          <c:orientation val="minMax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20320"/>
        <c:crosses val="autoZero"/>
        <c:auto val="1"/>
        <c:lblAlgn val="ctr"/>
        <c:lblOffset val="100"/>
        <c:noMultiLvlLbl val="0"/>
      </c:catAx>
      <c:valAx>
        <c:axId val="5286203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002060">
                  <a:alpha val="33000"/>
                </a:srgb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cap="all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800" b="1">
                    <a:solidFill>
                      <a:schemeClr val="tx1"/>
                    </a:solidFill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ปริมาณน้ำในอ่าง (ล้าน ลบ.ม.)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cap="all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18360"/>
        <c:crosses val="autoZero"/>
        <c:crossBetween val="between"/>
      </c:valAx>
      <c:spPr>
        <a:gradFill>
          <a:gsLst>
            <a:gs pos="0">
              <a:schemeClr val="accent2">
                <a:alpha val="93000"/>
                <a:lumMod val="15000"/>
                <a:lumOff val="85000"/>
              </a:schemeClr>
            </a:gs>
            <a:gs pos="100000">
              <a:schemeClr val="accent4">
                <a:lumMod val="20000"/>
                <a:lumOff val="80000"/>
              </a:schemeClr>
            </a:gs>
          </a:gsLst>
          <a:lin ang="0" scaled="1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8982400911573968E-2"/>
          <c:y val="0.82905509331986527"/>
          <c:w val="0.87506069159453381"/>
          <c:h val="0.159005834336331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  <a:alpha val="76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+mn-lt"/>
                <a:ea typeface="+mn-ea"/>
                <a:cs typeface="+mn-cs"/>
              </a:defRPr>
            </a:pPr>
            <a:r>
              <a:rPr lang="th-TH" sz="2800" b="1" i="0" u="none" strike="noStrike" kern="1200" cap="none" spc="20" baseline="0">
                <a:solidFill>
                  <a:srgbClr val="FF0000"/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อ่างเก็บน้ำบางพระ</a:t>
            </a:r>
          </a:p>
        </c:rich>
      </c:tx>
      <c:layout>
        <c:manualLayout>
          <c:xMode val="edge"/>
          <c:yMode val="edge"/>
          <c:x val="0.45283853197199253"/>
          <c:y val="3.3060255346501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effectLst>
                <a:glow rad="152400">
                  <a:schemeClr val="bg1">
                    <a:alpha val="48000"/>
                  </a:schemeClr>
                </a:glo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016522270871804E-2"/>
          <c:y val="0.11995252283623993"/>
          <c:w val="0.85687936063960313"/>
          <c:h val="0.60722404966564902"/>
        </c:manualLayout>
      </c:layout>
      <c:lineChart>
        <c:grouping val="standard"/>
        <c:varyColors val="0"/>
        <c:ser>
          <c:idx val="3"/>
          <c:order val="0"/>
          <c:tx>
            <c:strRef>
              <c:f>ตัวอย่างมีแหล่งน้ำต้นทุน!$B$16</c:f>
              <c:strCache>
                <c:ptCount val="1"/>
                <c:pt idx="0">
                  <c:v>ปริมาณน้ำเก็บกักสูงสุด (ล้าน ลบ.ม.)</c:v>
                </c:pt>
              </c:strCache>
            </c:strRef>
          </c:tx>
          <c:spPr>
            <a:ln w="38100" cap="rnd" cmpd="sng" algn="ctr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ตัวอย่างมีแหล่งน้ำต้นทุน!$C$16:$N$16</c:f>
              <c:numCache>
                <c:formatCode>_(* #,##0.00_);_(* \(#,##0.00\);_(* "-"??_);_(@_)</c:formatCode>
                <c:ptCount val="12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4-4393-84B5-6104163A7B56}"/>
            </c:ext>
          </c:extLst>
        </c:ser>
        <c:ser>
          <c:idx val="4"/>
          <c:order val="1"/>
          <c:tx>
            <c:strRef>
              <c:f>ตัวอย่างมีแหล่งน้ำต้นทุน!$B$17</c:f>
              <c:strCache>
                <c:ptCount val="1"/>
                <c:pt idx="0">
                  <c:v>ปริมาณน้ำเก็บกักปกติ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ตัวอย่างมีแหล่งน้ำต้นทุน!$C$17:$N$17</c:f>
              <c:numCache>
                <c:formatCode>_(* #,##0.00_);_(* \(#,##0.00\);_(* "-"??_);_(@_)</c:formatCode>
                <c:ptCount val="12"/>
                <c:pt idx="0">
                  <c:v>117</c:v>
                </c:pt>
                <c:pt idx="1">
                  <c:v>117</c:v>
                </c:pt>
                <c:pt idx="2">
                  <c:v>117</c:v>
                </c:pt>
                <c:pt idx="3">
                  <c:v>117</c:v>
                </c:pt>
                <c:pt idx="4">
                  <c:v>117</c:v>
                </c:pt>
                <c:pt idx="5">
                  <c:v>117</c:v>
                </c:pt>
                <c:pt idx="6">
                  <c:v>117</c:v>
                </c:pt>
                <c:pt idx="7">
                  <c:v>117</c:v>
                </c:pt>
                <c:pt idx="8">
                  <c:v>117</c:v>
                </c:pt>
                <c:pt idx="9">
                  <c:v>117</c:v>
                </c:pt>
                <c:pt idx="10">
                  <c:v>117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4-4393-84B5-6104163A7B56}"/>
            </c:ext>
          </c:extLst>
        </c:ser>
        <c:ser>
          <c:idx val="5"/>
          <c:order val="2"/>
          <c:tx>
            <c:strRef>
              <c:f>ตัวอย่างมีแหล่งน้ำต้นทุน!$B$18</c:f>
              <c:strCache>
                <c:ptCount val="1"/>
                <c:pt idx="0">
                  <c:v>ปริมาณน้ำเก็บกักต่ำสุด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ตัวอย่างมีแหล่งน้ำต้นทุน!$C$18:$N$18</c:f>
              <c:numCache>
                <c:formatCode>_(* #,##0.00_);_(* \(#,##0.00\);_(* "-"??_);_(@_)</c:formatCode>
                <c:ptCount val="12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4-4393-84B5-6104163A7B56}"/>
            </c:ext>
          </c:extLst>
        </c:ser>
        <c:ser>
          <c:idx val="6"/>
          <c:order val="3"/>
          <c:tx>
            <c:strRef>
              <c:f>ตัวอย่างมีแหล่งน้ำต้นทุน!$B$19</c:f>
              <c:strCache>
                <c:ptCount val="1"/>
                <c:pt idx="0">
                  <c:v>Upper Rule Curve ,URC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ตัวอย่างมีแหล่งน้ำต้นทุน!$C$19:$N$19</c:f>
              <c:numCache>
                <c:formatCode>_(* #,##0.00_);_(* \(#,##0.00\);_(* "-"??_);_(@_)</c:formatCode>
                <c:ptCount val="12"/>
                <c:pt idx="0">
                  <c:v>111.45358536585366</c:v>
                </c:pt>
                <c:pt idx="1">
                  <c:v>101.8098536585366</c:v>
                </c:pt>
                <c:pt idx="2">
                  <c:v>95.403585365853644</c:v>
                </c:pt>
                <c:pt idx="3">
                  <c:v>91.804221951219532</c:v>
                </c:pt>
                <c:pt idx="4">
                  <c:v>90.763221951219521</c:v>
                </c:pt>
                <c:pt idx="5">
                  <c:v>88.598341463414656</c:v>
                </c:pt>
                <c:pt idx="6">
                  <c:v>88.323853658536578</c:v>
                </c:pt>
                <c:pt idx="7">
                  <c:v>87.434829268292646</c:v>
                </c:pt>
                <c:pt idx="8">
                  <c:v>87.252829268292686</c:v>
                </c:pt>
                <c:pt idx="9">
                  <c:v>93.41748780487805</c:v>
                </c:pt>
                <c:pt idx="10">
                  <c:v>114.6851219512195</c:v>
                </c:pt>
                <c:pt idx="11">
                  <c:v>117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A4-4393-84B5-6104163A7B56}"/>
            </c:ext>
          </c:extLst>
        </c:ser>
        <c:ser>
          <c:idx val="7"/>
          <c:order val="4"/>
          <c:tx>
            <c:strRef>
              <c:f>ตัวอย่างมีแหล่งน้ำต้นทุน!$B$20</c:f>
              <c:strCache>
                <c:ptCount val="1"/>
                <c:pt idx="0">
                  <c:v>Lower Rule Curve ,LRC (ล้าน ลบ.ม.)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ตัวอย่างมีแหล่งน้ำต้นทุน!$C$20:$N$20</c:f>
              <c:numCache>
                <c:formatCode>_(* #,##0.00_);_(* \(#,##0.00\);_(* "-"??_);_(@_)</c:formatCode>
                <c:ptCount val="12"/>
                <c:pt idx="0">
                  <c:v>36</c:v>
                </c:pt>
                <c:pt idx="1">
                  <c:v>28</c:v>
                </c:pt>
                <c:pt idx="2">
                  <c:v>22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18</c:v>
                </c:pt>
                <c:pt idx="10">
                  <c:v>25</c:v>
                </c:pt>
                <c:pt idx="11">
                  <c:v>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5A4-4393-84B5-6104163A7B56}"/>
            </c:ext>
          </c:extLst>
        </c:ser>
        <c:ser>
          <c:idx val="2"/>
          <c:order val="5"/>
          <c:tx>
            <c:strRef>
              <c:f>ตัวอย่างมีแหล่งน้ำต้นทุน!$B$39</c:f>
              <c:strCache>
                <c:ptCount val="1"/>
                <c:pt idx="0">
                  <c:v>    สมดุลน้ำกรณี Inflow สูงสุด (เลือกปี พ.ศ.2538 )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ตัวอย่างมีแหล่งน้ำต้นทุน!$C$42:$N$42</c:f>
              <c:numCache>
                <c:formatCode>0.00</c:formatCode>
                <c:ptCount val="12"/>
                <c:pt idx="0">
                  <c:v>77.051999999999992</c:v>
                </c:pt>
                <c:pt idx="1">
                  <c:v>61.765999999999991</c:v>
                </c:pt>
                <c:pt idx="2">
                  <c:v>46.904999999999987</c:v>
                </c:pt>
                <c:pt idx="3">
                  <c:v>32.357999999999983</c:v>
                </c:pt>
                <c:pt idx="4">
                  <c:v>25.279999999999983</c:v>
                </c:pt>
                <c:pt idx="5">
                  <c:v>14.520999999999983</c:v>
                </c:pt>
                <c:pt idx="6">
                  <c:v>22.957999999999984</c:v>
                </c:pt>
                <c:pt idx="7">
                  <c:v>37.201999999999984</c:v>
                </c:pt>
                <c:pt idx="8">
                  <c:v>96.814999999999984</c:v>
                </c:pt>
                <c:pt idx="9">
                  <c:v>151.00299999999999</c:v>
                </c:pt>
                <c:pt idx="10">
                  <c:v>102.96</c:v>
                </c:pt>
                <c:pt idx="11">
                  <c:v>91.340999999999994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5A4-4393-84B5-6104163A7B56}"/>
            </c:ext>
          </c:extLst>
        </c:ser>
        <c:ser>
          <c:idx val="8"/>
          <c:order val="6"/>
          <c:tx>
            <c:strRef>
              <c:f>ตัวอย่างมีแหล่งน้ำต้นทุน!$B$40</c:f>
              <c:strCache>
                <c:ptCount val="1"/>
                <c:pt idx="0">
                  <c:v>    สมดุลน้ำกรณี Inflow ต่ำสุด (เลือกปี พ.ศ.2545 )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ตัวอย่างมีแหล่งน้ำต้นทุน!$C$43:$N$43</c:f>
              <c:numCache>
                <c:formatCode>0.00</c:formatCode>
                <c:ptCount val="12"/>
                <c:pt idx="0">
                  <c:v>76.35199999999999</c:v>
                </c:pt>
                <c:pt idx="1">
                  <c:v>62.220999999999989</c:v>
                </c:pt>
                <c:pt idx="2">
                  <c:v>47.431999999999988</c:v>
                </c:pt>
                <c:pt idx="3">
                  <c:v>32.016999999999982</c:v>
                </c:pt>
                <c:pt idx="4">
                  <c:v>25.157999999999983</c:v>
                </c:pt>
                <c:pt idx="5">
                  <c:v>17.586999999999986</c:v>
                </c:pt>
                <c:pt idx="6">
                  <c:v>22.232999999999983</c:v>
                </c:pt>
                <c:pt idx="7">
                  <c:v>30.85199999999999</c:v>
                </c:pt>
                <c:pt idx="8">
                  <c:v>44.689999999999984</c:v>
                </c:pt>
                <c:pt idx="9">
                  <c:v>105.49399999999999</c:v>
                </c:pt>
                <c:pt idx="10">
                  <c:v>99.432999999999993</c:v>
                </c:pt>
                <c:pt idx="11">
                  <c:v>92.469999999999985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5A4-4393-84B5-6104163A7B56}"/>
            </c:ext>
          </c:extLst>
        </c:ser>
        <c:ser>
          <c:idx val="9"/>
          <c:order val="7"/>
          <c:tx>
            <c:strRef>
              <c:f>ตัวอย่างมีแหล่งน้ำต้นทุน!$B$41</c:f>
              <c:strCache>
                <c:ptCount val="1"/>
                <c:pt idx="0">
                  <c:v>    สมดุลน้ำกรณี Inflow เฉลี่ย (เลือกปี พ.ศ.2548 )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ตัวอย่างมีแหล่งน้ำต้นทุน!$C$15:$N$15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ตัวอย่างมีแหล่งน้ำต้นทุน!$C$44:$N$44</c:f>
              <c:numCache>
                <c:formatCode>0.00</c:formatCode>
                <c:ptCount val="12"/>
                <c:pt idx="0">
                  <c:v>76.402999999999992</c:v>
                </c:pt>
                <c:pt idx="1">
                  <c:v>61.999999999999986</c:v>
                </c:pt>
                <c:pt idx="2">
                  <c:v>46.740999999999985</c:v>
                </c:pt>
                <c:pt idx="3">
                  <c:v>32.466999999999985</c:v>
                </c:pt>
                <c:pt idx="4">
                  <c:v>20.450999999999983</c:v>
                </c:pt>
                <c:pt idx="5">
                  <c:v>12.761999999999983</c:v>
                </c:pt>
                <c:pt idx="6">
                  <c:v>21.425999999999984</c:v>
                </c:pt>
                <c:pt idx="7">
                  <c:v>30.945999999999984</c:v>
                </c:pt>
                <c:pt idx="8">
                  <c:v>61.205999999999982</c:v>
                </c:pt>
                <c:pt idx="9">
                  <c:v>115.41399999999997</c:v>
                </c:pt>
                <c:pt idx="10">
                  <c:v>114.57799999999999</c:v>
                </c:pt>
                <c:pt idx="11">
                  <c:v>95.044999999999987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5A4-4393-84B5-6104163A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 cap="flat" cmpd="sng" algn="ctr">
              <a:solidFill>
                <a:srgbClr val="002060">
                  <a:alpha val="33000"/>
                </a:srgbClr>
              </a:solidFill>
              <a:round/>
            </a:ln>
            <a:effectLst/>
          </c:spPr>
        </c:dropLines>
        <c:smooth val="0"/>
        <c:axId val="528618360"/>
        <c:axId val="528620320"/>
        <c:extLst/>
      </c:lineChart>
      <c:catAx>
        <c:axId val="528618360"/>
        <c:scaling>
          <c:orientation val="minMax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20320"/>
        <c:crosses val="autoZero"/>
        <c:auto val="1"/>
        <c:lblAlgn val="ctr"/>
        <c:lblOffset val="100"/>
        <c:noMultiLvlLbl val="0"/>
      </c:catAx>
      <c:valAx>
        <c:axId val="5286203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002060">
                  <a:alpha val="33000"/>
                </a:srgb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cap="all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800" b="1">
                    <a:solidFill>
                      <a:schemeClr val="tx1"/>
                    </a:solidFill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ปริมาณน้ำในอ่าง (ล้าน ลบ.ม.)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cap="all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18360"/>
        <c:crosses val="autoZero"/>
        <c:crossBetween val="between"/>
      </c:valAx>
      <c:spPr>
        <a:gradFill>
          <a:gsLst>
            <a:gs pos="0">
              <a:schemeClr val="accent2">
                <a:lumMod val="15000"/>
                <a:lumOff val="85000"/>
                <a:alpha val="45000"/>
              </a:schemeClr>
            </a:gs>
            <a:gs pos="100000">
              <a:schemeClr val="accent4">
                <a:lumMod val="20000"/>
                <a:lumOff val="80000"/>
                <a:alpha val="62000"/>
              </a:schemeClr>
            </a:gs>
          </a:gsLst>
          <a:lin ang="0" scaled="1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8982400911573968E-2"/>
          <c:y val="0.82905509331986527"/>
          <c:w val="0.87506069159453381"/>
          <c:h val="0.159005834336331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  <a:alpha val="76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+mn-lt"/>
                <a:ea typeface="+mn-ea"/>
                <a:cs typeface="+mn-cs"/>
              </a:defRPr>
            </a:pPr>
            <a:r>
              <a:rPr lang="th-TH" sz="2800" b="1" i="0" u="none" strike="noStrike" kern="1200" cap="none" spc="20" baseline="0">
                <a:solidFill>
                  <a:schemeClr val="tx1"/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สมดุลน้ำจุดสูบ ..............................</a:t>
            </a:r>
          </a:p>
        </c:rich>
      </c:tx>
      <c:layout>
        <c:manualLayout>
          <c:xMode val="edge"/>
          <c:yMode val="edge"/>
          <c:x val="0.41614548820744796"/>
          <c:y val="2.8895214794748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effectLst>
                <a:glow rad="152400">
                  <a:schemeClr val="bg1">
                    <a:alpha val="48000"/>
                  </a:schemeClr>
                </a:glo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768500553212638E-2"/>
          <c:y val="0.11995251197859104"/>
          <c:w val="0.85687936063960313"/>
          <c:h val="0.60722404966564902"/>
        </c:manualLayout>
      </c:layout>
      <c:lineChart>
        <c:grouping val="standard"/>
        <c:varyColors val="0"/>
        <c:ser>
          <c:idx val="3"/>
          <c:order val="0"/>
          <c:tx>
            <c:strRef>
              <c:f>'ไม่มีแหล่งน้ำต้นทุน (น้ำท่า)'!$B$14</c:f>
              <c:strCache>
                <c:ptCount val="1"/>
                <c:pt idx="0">
                  <c:v>ความจุลำน้ำ (ลบ.ม./วินาที)</c:v>
                </c:pt>
              </c:strCache>
            </c:strRef>
          </c:tx>
          <c:spPr>
            <a:ln w="38100" cap="rnd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'ไม่มีแหล่งน้ำต้นทุน (น้ำท่า)'!$C$13:$N$13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'ไม่มีแหล่งน้ำต้นทุน (น้ำท่า)'!$C$14:$N$14</c:f>
              <c:numCache>
                <c:formatCode>_(* #,##0.00_);_(* \(#,##0.00\);_(* "-"??_);_(@_)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D-4C54-BD9B-50640C3EA5EB}"/>
            </c:ext>
          </c:extLst>
        </c:ser>
        <c:ser>
          <c:idx val="2"/>
          <c:order val="4"/>
          <c:tx>
            <c:strRef>
              <c:f>'ไม่มีแหล่งน้ำต้นทุน (น้ำท่า)'!$B$30</c:f>
              <c:strCache>
                <c:ptCount val="1"/>
                <c:pt idx="0">
                  <c:v>    สมดุลน้ำกรณี น้ำไหลผ่านสูงสุด (ลบ.ม./วินาที)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'ไม่มีแหล่งน้ำต้นทุน (น้ำท่า)'!$C$13:$N$13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'ไม่มีแหล่งน้ำต้นทุน (น้ำท่า)'!$C$33:$N$33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7CD-4C54-BD9B-50640C3EA5EB}"/>
            </c:ext>
          </c:extLst>
        </c:ser>
        <c:ser>
          <c:idx val="8"/>
          <c:order val="5"/>
          <c:tx>
            <c:strRef>
              <c:f>'ไม่มีแหล่งน้ำต้นทุน (น้ำท่า)'!$B$31</c:f>
              <c:strCache>
                <c:ptCount val="1"/>
                <c:pt idx="0">
                  <c:v>    สมดุลน้ำกรณี น้ำไหลผ่านเฉลี่ย (ลบ.ม./วินาที)</c:v>
                </c:pt>
              </c:strCache>
            </c:strRef>
          </c:tx>
          <c:spPr>
            <a:ln w="22225" cap="rnd" cmpd="sng" algn="ctr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'ไม่มีแหล่งน้ำต้นทุน (น้ำท่า)'!$C$13:$N$13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'ไม่มีแหล่งน้ำต้นทุน (น้ำท่า)'!$C$34:$N$34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7CD-4C54-BD9B-50640C3EA5EB}"/>
            </c:ext>
          </c:extLst>
        </c:ser>
        <c:ser>
          <c:idx val="9"/>
          <c:order val="6"/>
          <c:tx>
            <c:strRef>
              <c:f>'ไม่มีแหล่งน้ำต้นทุน (น้ำท่า)'!$B$32</c:f>
              <c:strCache>
                <c:ptCount val="1"/>
                <c:pt idx="0">
                  <c:v>    สมดุลน้ำกรณี น้ำไหลผ่านต่ำสุด (ลบ.ม./วินาที)</c:v>
                </c:pt>
              </c:strCache>
            </c:strRef>
          </c:tx>
          <c:spPr>
            <a:ln w="22225" cap="rnd" cmpd="sng" algn="ctr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'ไม่มีแหล่งน้ำต้นทุน (น้ำท่า)'!$C$13:$N$13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'ไม่มีแหล่งน้ำต้นทุน (น้ำท่า)'!$C$35:$N$35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47CD-4C54-BD9B-50640C3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 cap="flat" cmpd="sng" algn="ctr">
              <a:solidFill>
                <a:srgbClr val="002060">
                  <a:alpha val="33000"/>
                </a:srgbClr>
              </a:solidFill>
              <a:round/>
            </a:ln>
            <a:effectLst/>
          </c:spPr>
        </c:dropLines>
        <c:smooth val="0"/>
        <c:axId val="528618360"/>
        <c:axId val="528620320"/>
        <c:extLst>
          <c:ext xmlns:c15="http://schemas.microsoft.com/office/drawing/2012/chart" uri="{02D57815-91ED-43cb-92C2-25804820EDAC}">
            <c15:filteredLineSeries>
              <c15:ser>
                <c:idx val="6"/>
                <c:order val="1"/>
                <c:tx>
                  <c:strRef>
                    <c:extLst>
                      <c:ext uri="{02D57815-91ED-43cb-92C2-25804820EDAC}">
                        <c15:formulaRef>
                          <c15:sqref>'ไม่มีแหล่งน้ำต้นทุน (น้ำท่า)'!$B$17</c15:sqref>
                        </c15:formulaRef>
                      </c:ext>
                    </c:extLst>
                    <c:strCache>
                      <c:ptCount val="1"/>
                      <c:pt idx="0">
                        <c:v>ปริมาณน้ำไหลผ่านสูงสุด (ลบ.ม./วินาที)</c:v>
                      </c:pt>
                    </c:strCache>
                  </c:strRef>
                </c:tx>
                <c:spPr>
                  <a:ln w="38100" cap="rnd" cmpd="sng" algn="ctr">
                    <a:solidFill>
                      <a:srgbClr val="C0000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'ไม่มีแหล่งน้ำต้นทุน (น้ำท่า)'!$C$13:$N$13</c15:sqref>
                        </c15:formulaRef>
                      </c:ext>
                    </c:extLst>
                    <c:strCache>
                      <c:ptCount val="12"/>
                      <c:pt idx="0">
                        <c:v>ม.ค.</c:v>
                      </c:pt>
                      <c:pt idx="1">
                        <c:v>ก.พ.</c:v>
                      </c:pt>
                      <c:pt idx="2">
                        <c:v>มี.ค.</c:v>
                      </c:pt>
                      <c:pt idx="3">
                        <c:v>เม.ย.</c:v>
                      </c:pt>
                      <c:pt idx="4">
                        <c:v>พ.ค.</c:v>
                      </c:pt>
                      <c:pt idx="5">
                        <c:v>มิ.ย.</c:v>
                      </c:pt>
                      <c:pt idx="6">
                        <c:v>ก.ค.</c:v>
                      </c:pt>
                      <c:pt idx="7">
                        <c:v>ส.ค.</c:v>
                      </c:pt>
                      <c:pt idx="8">
                        <c:v>ก.ย.</c:v>
                      </c:pt>
                      <c:pt idx="9">
                        <c:v>ต.ค.</c:v>
                      </c:pt>
                      <c:pt idx="10">
                        <c:v>พ.ย.</c:v>
                      </c:pt>
                      <c:pt idx="11">
                        <c:v>ธ.ค.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'ไม่มีแหล่งน้ำต้นทุน (น้ำท่า)'!$C$17:$N$17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3-47CD-4C54-BD9B-50640C3EA5EB}"/>
                  </c:ext>
                </c:extLst>
              </c15:ser>
            </c15:filteredLineSeries>
            <c15:filteredLineSeries>
              <c15:ser>
                <c:idx val="7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'ไม่มีแหล่งน้ำต้นทุน (น้ำท่า)'!$B$18</c15:sqref>
                        </c15:formulaRef>
                      </c:ext>
                    </c:extLst>
                    <c:strCache>
                      <c:ptCount val="1"/>
                      <c:pt idx="0">
                        <c:v>ปริมาณน้ำไหลผ่านเฉลี่ย (ลบ.ม./วินาที)</c:v>
                      </c:pt>
                    </c:strCache>
                  </c:strRef>
                </c:tx>
                <c:spPr>
                  <a:ln w="38100" cap="rnd" cmpd="sng" algn="ctr">
                    <a:solidFill>
                      <a:srgbClr val="C0000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'ไม่มีแหล่งน้ำต้นทุน (น้ำท่า)'!$C$13:$N$13</c15:sqref>
                        </c15:formulaRef>
                      </c:ext>
                    </c:extLst>
                    <c:strCache>
                      <c:ptCount val="12"/>
                      <c:pt idx="0">
                        <c:v>ม.ค.</c:v>
                      </c:pt>
                      <c:pt idx="1">
                        <c:v>ก.พ.</c:v>
                      </c:pt>
                      <c:pt idx="2">
                        <c:v>มี.ค.</c:v>
                      </c:pt>
                      <c:pt idx="3">
                        <c:v>เม.ย.</c:v>
                      </c:pt>
                      <c:pt idx="4">
                        <c:v>พ.ค.</c:v>
                      </c:pt>
                      <c:pt idx="5">
                        <c:v>มิ.ย.</c:v>
                      </c:pt>
                      <c:pt idx="6">
                        <c:v>ก.ค.</c:v>
                      </c:pt>
                      <c:pt idx="7">
                        <c:v>ส.ค.</c:v>
                      </c:pt>
                      <c:pt idx="8">
                        <c:v>ก.ย.</c:v>
                      </c:pt>
                      <c:pt idx="9">
                        <c:v>ต.ค.</c:v>
                      </c:pt>
                      <c:pt idx="10">
                        <c:v>พ.ย.</c:v>
                      </c:pt>
                      <c:pt idx="11">
                        <c:v>ธ.ค.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'ไม่มีแหล่งน้ำต้นทุน (น้ำท่า)'!$C$18:$N$18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7CD-4C54-BD9B-50640C3EA5EB}"/>
                  </c:ext>
                </c:extLst>
              </c15:ser>
            </c15:filteredLineSeries>
            <c15:filteredLineSeries>
              <c15:ser>
                <c:idx val="0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'ไม่มีแหล่งน้ำต้นทุน (น้ำท่า)'!$B$19</c15:sqref>
                        </c15:formulaRef>
                      </c:ext>
                    </c:extLst>
                    <c:strCache>
                      <c:ptCount val="1"/>
                      <c:pt idx="0">
                        <c:v>ปริมาณน้ำไหลผ่านต่ำสุด (ลบ.ม./วินาที)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'ไม่มีแหล่งน้ำต้นทุน (น้ำท่า)'!$C$19:$N$19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7CD-4C54-BD9B-50640C3EA5EB}"/>
                  </c:ext>
                </c:extLst>
              </c15:ser>
            </c15:filteredLineSeries>
          </c:ext>
        </c:extLst>
      </c:lineChart>
      <c:catAx>
        <c:axId val="528618360"/>
        <c:scaling>
          <c:orientation val="minMax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20320"/>
        <c:crosses val="autoZero"/>
        <c:auto val="1"/>
        <c:lblAlgn val="ctr"/>
        <c:lblOffset val="100"/>
        <c:noMultiLvlLbl val="0"/>
      </c:catAx>
      <c:valAx>
        <c:axId val="5286203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002060">
                  <a:alpha val="33000"/>
                </a:srgb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cap="all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800" b="1">
                    <a:solidFill>
                      <a:schemeClr val="tx1"/>
                    </a:solidFill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ปริมาณน้ำไหลผ่าน (ลบ.ม./วินาที)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cap="all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18360"/>
        <c:crosses val="autoZero"/>
        <c:crossBetween val="between"/>
      </c:valAx>
      <c:spPr>
        <a:gradFill>
          <a:gsLst>
            <a:gs pos="0">
              <a:schemeClr val="accent2">
                <a:alpha val="93000"/>
                <a:lumMod val="15000"/>
                <a:lumOff val="85000"/>
              </a:schemeClr>
            </a:gs>
            <a:gs pos="100000">
              <a:schemeClr val="accent4">
                <a:lumMod val="20000"/>
                <a:lumOff val="80000"/>
              </a:schemeClr>
            </a:gs>
          </a:gsLst>
          <a:lin ang="0" scaled="1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466754729971702E-2"/>
          <c:y val="0.82905509331986527"/>
          <c:w val="0.85798426908540282"/>
          <c:h val="0.17094490668013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  <a:alpha val="76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+mn-lt"/>
                <a:ea typeface="+mn-ea"/>
                <a:cs typeface="+mn-cs"/>
              </a:defRPr>
            </a:pPr>
            <a:r>
              <a:rPr lang="th-TH" sz="2800" b="1" i="0" u="none" strike="noStrike" kern="1200" cap="none" spc="20" baseline="0">
                <a:solidFill>
                  <a:srgbClr val="FF0000"/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ตัวอย่าง</a:t>
            </a:r>
            <a:r>
              <a:rPr lang="th-TH" sz="2800" b="1" i="0" u="none" strike="noStrike" kern="1200" cap="none" spc="20" baseline="0">
                <a:solidFill>
                  <a:schemeClr val="tx1"/>
                </a:solidFill>
                <a:effectLst>
                  <a:glow rad="152400">
                    <a:schemeClr val="bg1">
                      <a:alpha val="48000"/>
                    </a:schemeClr>
                  </a:glow>
                </a:effectLst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สมดุลน้ำโครงการส่งน้ำและบำรุงรักษาพรม-เชิญ</a:t>
            </a:r>
          </a:p>
        </c:rich>
      </c:tx>
      <c:layout>
        <c:manualLayout>
          <c:xMode val="edge"/>
          <c:yMode val="edge"/>
          <c:x val="0.33009441755919938"/>
          <c:y val="2.8895214794748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effectLst>
                <a:glow rad="152400">
                  <a:schemeClr val="bg1">
                    <a:alpha val="48000"/>
                  </a:schemeClr>
                </a:glo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768500553212638E-2"/>
          <c:y val="0.11995251197859104"/>
          <c:w val="0.85687936063960313"/>
          <c:h val="0.60722404966564902"/>
        </c:manualLayout>
      </c:layout>
      <c:lineChart>
        <c:grouping val="standard"/>
        <c:varyColors val="0"/>
        <c:ser>
          <c:idx val="2"/>
          <c:order val="4"/>
          <c:tx>
            <c:strRef>
              <c:f>ตัวอย่างไม่มีแหล่งน้ำต้นทุน!$B$32</c:f>
              <c:strCache>
                <c:ptCount val="1"/>
                <c:pt idx="0">
                  <c:v>    สมดุลน้ำกรณี น้ำไหลผ่านสูงสุด (ลบ.ม./วินาที)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ตัวอย่างไม่มีแหล่งน้ำต้นทุน!$C$13:$N$13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ตัวอย่างไม่มีแหล่งน้ำต้นทุน!$C$35:$N$35</c:f>
              <c:numCache>
                <c:formatCode>0.000</c:formatCode>
                <c:ptCount val="12"/>
                <c:pt idx="0">
                  <c:v>7.2389545997610503</c:v>
                </c:pt>
                <c:pt idx="1">
                  <c:v>7.5355585424133809</c:v>
                </c:pt>
                <c:pt idx="2">
                  <c:v>6.3053166069295115</c:v>
                </c:pt>
                <c:pt idx="3">
                  <c:v>4.9382900238948633</c:v>
                </c:pt>
                <c:pt idx="4">
                  <c:v>17.024671445639186</c:v>
                </c:pt>
                <c:pt idx="5">
                  <c:v>19.060725209080047</c:v>
                </c:pt>
                <c:pt idx="6">
                  <c:v>22.268864994026277</c:v>
                </c:pt>
                <c:pt idx="7">
                  <c:v>28.595316606929504</c:v>
                </c:pt>
                <c:pt idx="8">
                  <c:v>98.106391875746723</c:v>
                </c:pt>
                <c:pt idx="9">
                  <c:v>75.95015531660691</c:v>
                </c:pt>
                <c:pt idx="10">
                  <c:v>21.571361011549179</c:v>
                </c:pt>
                <c:pt idx="11">
                  <c:v>8.3840262843488667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3BE-45C0-8AAA-151315199244}"/>
            </c:ext>
          </c:extLst>
        </c:ser>
        <c:ser>
          <c:idx val="8"/>
          <c:order val="5"/>
          <c:tx>
            <c:strRef>
              <c:f>ตัวอย่างไม่มีแหล่งน้ำต้นทุน!$B$33</c:f>
              <c:strCache>
                <c:ptCount val="1"/>
                <c:pt idx="0">
                  <c:v>    สมดุลน้ำกรณี น้ำไหลผ่านเฉลี่ย (ลบ.ม./วินาที)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ตัวอย่างไม่มีแหล่งน้ำต้นทุน!$C$13:$N$13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ตัวอย่างไม่มีแหล่งน้ำต้นทุน!$C$36:$N$36</c:f>
              <c:numCache>
                <c:formatCode>0.000</c:formatCode>
                <c:ptCount val="12"/>
                <c:pt idx="0">
                  <c:v>2.3601075268817198</c:v>
                </c:pt>
                <c:pt idx="1">
                  <c:v>2.4765019947943347</c:v>
                </c:pt>
                <c:pt idx="2">
                  <c:v>2.1335863201911582</c:v>
                </c:pt>
                <c:pt idx="3">
                  <c:v>1.7082375547590596</c:v>
                </c:pt>
                <c:pt idx="4">
                  <c:v>4.987327359617681</c:v>
                </c:pt>
                <c:pt idx="5">
                  <c:v>5.7224378634010353</c:v>
                </c:pt>
                <c:pt idx="6">
                  <c:v>6.2089513142174422</c:v>
                </c:pt>
                <c:pt idx="7">
                  <c:v>8.3995872162485057</c:v>
                </c:pt>
                <c:pt idx="8">
                  <c:v>25.758196042413378</c:v>
                </c:pt>
                <c:pt idx="9">
                  <c:v>22.172679808841099</c:v>
                </c:pt>
                <c:pt idx="10">
                  <c:v>6.5812100856232583</c:v>
                </c:pt>
                <c:pt idx="11">
                  <c:v>2.7606571087216243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3BE-45C0-8AAA-151315199244}"/>
            </c:ext>
          </c:extLst>
        </c:ser>
        <c:ser>
          <c:idx val="9"/>
          <c:order val="6"/>
          <c:tx>
            <c:strRef>
              <c:f>ตัวอย่างไม่มีแหล่งน้ำต้นทุน!$B$34</c:f>
              <c:strCache>
                <c:ptCount val="1"/>
                <c:pt idx="0">
                  <c:v>    สมดุลน้ำกรณี น้ำไหลผ่านต่ำสุด (ลบ.ม./วินาที)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ตัวอย่างไม่มีแหล่งน้ำต้นทุน!$C$13:$N$13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ตัวอย่างไม่มีแหล่งน้ำต้นทุน!$C$37:$N$37</c:f>
              <c:numCache>
                <c:formatCode>0.000</c:formatCode>
                <c:ptCount val="12"/>
                <c:pt idx="0">
                  <c:v>-0.33975507765830348</c:v>
                </c:pt>
                <c:pt idx="1">
                  <c:v>-0.36694145758661889</c:v>
                </c:pt>
                <c:pt idx="2">
                  <c:v>-0.3769414575866189</c:v>
                </c:pt>
                <c:pt idx="3">
                  <c:v>-0.34860812425328558</c:v>
                </c:pt>
                <c:pt idx="4">
                  <c:v>-0.22113500597371574</c:v>
                </c:pt>
                <c:pt idx="5">
                  <c:v>0.6263918757467144</c:v>
                </c:pt>
                <c:pt idx="6">
                  <c:v>0.15370370370370365</c:v>
                </c:pt>
                <c:pt idx="7">
                  <c:v>8.2413381123058585E-2</c:v>
                </c:pt>
                <c:pt idx="8">
                  <c:v>1.672520908004789E-2</c:v>
                </c:pt>
                <c:pt idx="9">
                  <c:v>0.31821983273596166</c:v>
                </c:pt>
                <c:pt idx="10">
                  <c:v>-0.3769414575866189</c:v>
                </c:pt>
                <c:pt idx="11">
                  <c:v>-0.3769414575866189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3BE-45C0-8AAA-151315199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2700" cap="flat" cmpd="sng" algn="ctr">
              <a:solidFill>
                <a:srgbClr val="002060">
                  <a:alpha val="33000"/>
                </a:srgbClr>
              </a:solidFill>
              <a:round/>
            </a:ln>
            <a:effectLst/>
          </c:spPr>
        </c:dropLines>
        <c:smooth val="0"/>
        <c:axId val="528618360"/>
        <c:axId val="528620320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ตัวอย่างไม่มีแหล่งน้ำต้นทุน!$B$14</c15:sqref>
                        </c15:formulaRef>
                      </c:ext>
                    </c:extLst>
                    <c:strCache>
                      <c:ptCount val="1"/>
                      <c:pt idx="0">
                        <c:v>ความจุลำน้ำ (ลบ.ม./วินาที)</c:v>
                      </c:pt>
                    </c:strCache>
                  </c:strRef>
                </c:tx>
                <c:spPr>
                  <a:ln w="38100" cap="rnd" cmpd="sng" algn="ctr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ตัวอย่างไม่มีแหล่งน้ำต้นทุน!$C$13:$N$13</c15:sqref>
                        </c15:formulaRef>
                      </c:ext>
                    </c:extLst>
                    <c:strCache>
                      <c:ptCount val="12"/>
                      <c:pt idx="0">
                        <c:v>ม.ค.</c:v>
                      </c:pt>
                      <c:pt idx="1">
                        <c:v>ก.พ.</c:v>
                      </c:pt>
                      <c:pt idx="2">
                        <c:v>มี.ค.</c:v>
                      </c:pt>
                      <c:pt idx="3">
                        <c:v>เม.ย.</c:v>
                      </c:pt>
                      <c:pt idx="4">
                        <c:v>พ.ค.</c:v>
                      </c:pt>
                      <c:pt idx="5">
                        <c:v>มิ.ย.</c:v>
                      </c:pt>
                      <c:pt idx="6">
                        <c:v>ก.ค.</c:v>
                      </c:pt>
                      <c:pt idx="7">
                        <c:v>ส.ค.</c:v>
                      </c:pt>
                      <c:pt idx="8">
                        <c:v>ก.ย.</c:v>
                      </c:pt>
                      <c:pt idx="9">
                        <c:v>ต.ค.</c:v>
                      </c:pt>
                      <c:pt idx="10">
                        <c:v>พ.ย.</c:v>
                      </c:pt>
                      <c:pt idx="11">
                        <c:v>ธ.ค.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ตัวอย่างไม่มีแหล่งน้ำต้นทุน!$C$14:$N$14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560</c:v>
                      </c:pt>
                      <c:pt idx="1">
                        <c:v>560</c:v>
                      </c:pt>
                      <c:pt idx="2">
                        <c:v>560</c:v>
                      </c:pt>
                      <c:pt idx="3">
                        <c:v>560</c:v>
                      </c:pt>
                      <c:pt idx="4">
                        <c:v>560</c:v>
                      </c:pt>
                      <c:pt idx="5">
                        <c:v>560</c:v>
                      </c:pt>
                      <c:pt idx="6">
                        <c:v>560</c:v>
                      </c:pt>
                      <c:pt idx="7">
                        <c:v>560</c:v>
                      </c:pt>
                      <c:pt idx="8">
                        <c:v>560</c:v>
                      </c:pt>
                      <c:pt idx="9">
                        <c:v>560</c:v>
                      </c:pt>
                      <c:pt idx="10">
                        <c:v>560</c:v>
                      </c:pt>
                      <c:pt idx="11">
                        <c:v>560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3BE-45C0-8AAA-151315199244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ตัวอย่างไม่มีแหล่งน้ำต้นทุน!$B$19</c15:sqref>
                        </c15:formulaRef>
                      </c:ext>
                    </c:extLst>
                    <c:strCache>
                      <c:ptCount val="1"/>
                      <c:pt idx="0">
                        <c:v>อัตราการไหลผ่านสูงสุด (ลบ.ม./วินาที)</c:v>
                      </c:pt>
                    </c:strCache>
                  </c:strRef>
                </c:tx>
                <c:spPr>
                  <a:ln w="38100" cap="rnd" cmpd="sng" algn="ctr">
                    <a:solidFill>
                      <a:srgbClr val="C0000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ตัวอย่างไม่มีแหล่งน้ำต้นทุน!$C$13:$N$13</c15:sqref>
                        </c15:formulaRef>
                      </c:ext>
                    </c:extLst>
                    <c:strCache>
                      <c:ptCount val="12"/>
                      <c:pt idx="0">
                        <c:v>ม.ค.</c:v>
                      </c:pt>
                      <c:pt idx="1">
                        <c:v>ก.พ.</c:v>
                      </c:pt>
                      <c:pt idx="2">
                        <c:v>มี.ค.</c:v>
                      </c:pt>
                      <c:pt idx="3">
                        <c:v>เม.ย.</c:v>
                      </c:pt>
                      <c:pt idx="4">
                        <c:v>พ.ค.</c:v>
                      </c:pt>
                      <c:pt idx="5">
                        <c:v>มิ.ย.</c:v>
                      </c:pt>
                      <c:pt idx="6">
                        <c:v>ก.ค.</c:v>
                      </c:pt>
                      <c:pt idx="7">
                        <c:v>ส.ค.</c:v>
                      </c:pt>
                      <c:pt idx="8">
                        <c:v>ก.ย.</c:v>
                      </c:pt>
                      <c:pt idx="9">
                        <c:v>ต.ค.</c:v>
                      </c:pt>
                      <c:pt idx="10">
                        <c:v>พ.ย.</c:v>
                      </c:pt>
                      <c:pt idx="11">
                        <c:v>ธ.ค.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ตัวอย่างไม่มีแหล่งน้ำต้นทุน!$C$19:$N$19</c15:sqref>
                        </c15:formulaRef>
                      </c:ext>
                    </c:extLst>
                    <c:numCache>
                      <c:formatCode>#,##0.00_ ;\-#,##0.00\ </c:formatCode>
                      <c:ptCount val="12"/>
                      <c:pt idx="0">
                        <c:v>7.5787096774193534</c:v>
                      </c:pt>
                      <c:pt idx="1">
                        <c:v>7.9024999999999999</c:v>
                      </c:pt>
                      <c:pt idx="2">
                        <c:v>6.6822580645161302</c:v>
                      </c:pt>
                      <c:pt idx="3">
                        <c:v>5.3252314814814818</c:v>
                      </c:pt>
                      <c:pt idx="4">
                        <c:v>17.421612903225807</c:v>
                      </c:pt>
                      <c:pt idx="5">
                        <c:v>19.46766666666667</c:v>
                      </c:pt>
                      <c:pt idx="6">
                        <c:v>22.695806451612899</c:v>
                      </c:pt>
                      <c:pt idx="7">
                        <c:v>29.022258064516127</c:v>
                      </c:pt>
                      <c:pt idx="8">
                        <c:v>98.533333333333331</c:v>
                      </c:pt>
                      <c:pt idx="9">
                        <c:v>76.327096774193521</c:v>
                      </c:pt>
                      <c:pt idx="10">
                        <c:v>21.9483024691358</c:v>
                      </c:pt>
                      <c:pt idx="11">
                        <c:v>8.7609677419354846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BE-45C0-8AAA-151315199244}"/>
                  </c:ext>
                </c:extLst>
              </c15:ser>
            </c15:filteredLineSeries>
            <c15:filteredLineSeries>
              <c15:ser>
                <c:idx val="7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ตัวอย่างไม่มีแหล่งน้ำต้นทุน!$B$20</c15:sqref>
                        </c15:formulaRef>
                      </c:ext>
                    </c:extLst>
                    <c:strCache>
                      <c:ptCount val="1"/>
                      <c:pt idx="0">
                        <c:v>อัตราการไหลผ่านเฉลี่ย (ลบ.ม./วินาที)</c:v>
                      </c:pt>
                    </c:strCache>
                  </c:strRef>
                </c:tx>
                <c:spPr>
                  <a:ln w="38100" cap="rnd" cmpd="sng" algn="ctr">
                    <a:solidFill>
                      <a:srgbClr val="C0000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ตัวอย่างไม่มีแหล่งน้ำต้นทุน!$C$13:$N$13</c15:sqref>
                        </c15:formulaRef>
                      </c:ext>
                    </c:extLst>
                    <c:strCache>
                      <c:ptCount val="12"/>
                      <c:pt idx="0">
                        <c:v>ม.ค.</c:v>
                      </c:pt>
                      <c:pt idx="1">
                        <c:v>ก.พ.</c:v>
                      </c:pt>
                      <c:pt idx="2">
                        <c:v>มี.ค.</c:v>
                      </c:pt>
                      <c:pt idx="3">
                        <c:v>เม.ย.</c:v>
                      </c:pt>
                      <c:pt idx="4">
                        <c:v>พ.ค.</c:v>
                      </c:pt>
                      <c:pt idx="5">
                        <c:v>มิ.ย.</c:v>
                      </c:pt>
                      <c:pt idx="6">
                        <c:v>ก.ค.</c:v>
                      </c:pt>
                      <c:pt idx="7">
                        <c:v>ส.ค.</c:v>
                      </c:pt>
                      <c:pt idx="8">
                        <c:v>ก.ย.</c:v>
                      </c:pt>
                      <c:pt idx="9">
                        <c:v>ต.ค.</c:v>
                      </c:pt>
                      <c:pt idx="10">
                        <c:v>พ.ย.</c:v>
                      </c:pt>
                      <c:pt idx="11">
                        <c:v>ธ.ค.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ตัวอย่างไม่มีแหล่งน้ำต้นทุน!$C$20:$N$20</c15:sqref>
                        </c15:formulaRef>
                      </c:ext>
                    </c:extLst>
                    <c:numCache>
                      <c:formatCode>#,##0.00_ ;\-#,##0.00\ </c:formatCode>
                      <c:ptCount val="12"/>
                      <c:pt idx="0">
                        <c:v>2.6998626045400234</c:v>
                      </c:pt>
                      <c:pt idx="1">
                        <c:v>2.8434434523809538</c:v>
                      </c:pt>
                      <c:pt idx="2">
                        <c:v>2.510527777777777</c:v>
                      </c:pt>
                      <c:pt idx="3">
                        <c:v>2.0951790123456786</c:v>
                      </c:pt>
                      <c:pt idx="4">
                        <c:v>5.3842688172043003</c:v>
                      </c:pt>
                      <c:pt idx="5">
                        <c:v>6.1293793209876544</c:v>
                      </c:pt>
                      <c:pt idx="6">
                        <c:v>6.6358927718040608</c:v>
                      </c:pt>
                      <c:pt idx="7">
                        <c:v>8.8265286738351243</c:v>
                      </c:pt>
                      <c:pt idx="8">
                        <c:v>26.1851375</c:v>
                      </c:pt>
                      <c:pt idx="9">
                        <c:v>22.549621266427721</c:v>
                      </c:pt>
                      <c:pt idx="10">
                        <c:v>6.9581515432098771</c:v>
                      </c:pt>
                      <c:pt idx="11">
                        <c:v>3.1375985663082431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3BE-45C0-8AAA-151315199244}"/>
                  </c:ext>
                </c:extLst>
              </c15:ser>
            </c15:filteredLineSeries>
            <c15:filteredLineSeries>
              <c15:ser>
                <c:idx val="0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ตัวอย่างไม่มีแหล่งน้ำต้นทุน!$B$21</c15:sqref>
                        </c15:formulaRef>
                      </c:ext>
                    </c:extLst>
                    <c:strCache>
                      <c:ptCount val="1"/>
                      <c:pt idx="0">
                        <c:v>อัตราการไหลผ่านต่ำสุด (ลบ.ม./วินาที)</c:v>
                      </c:pt>
                    </c:strCache>
                  </c:strRef>
                </c:tx>
                <c:spPr>
                  <a:ln w="22225" cap="rnd" cmpd="sng" algn="ctr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ตัวอย่างไม่มีแหล่งน้ำต้นทุน!$C$21:$N$21</c15:sqref>
                        </c15:formulaRef>
                      </c:ext>
                    </c:extLst>
                    <c:numCache>
                      <c:formatCode>#,##0.00_ ;\-#,##0.00\ 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3.8333333333333337E-2</c:v>
                      </c:pt>
                      <c:pt idx="4">
                        <c:v>0.17580645161290315</c:v>
                      </c:pt>
                      <c:pt idx="5">
                        <c:v>1.0333333333333332</c:v>
                      </c:pt>
                      <c:pt idx="6">
                        <c:v>0.58064516129032251</c:v>
                      </c:pt>
                      <c:pt idx="7">
                        <c:v>0.50935483870967746</c:v>
                      </c:pt>
                      <c:pt idx="8">
                        <c:v>0.44366666666666676</c:v>
                      </c:pt>
                      <c:pt idx="9">
                        <c:v>0.69516129032258056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3BE-45C0-8AAA-151315199244}"/>
                  </c:ext>
                </c:extLst>
              </c15:ser>
            </c15:filteredLineSeries>
          </c:ext>
        </c:extLst>
      </c:lineChart>
      <c:catAx>
        <c:axId val="528618360"/>
        <c:scaling>
          <c:orientation val="minMax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20320"/>
        <c:crosses val="autoZero"/>
        <c:auto val="1"/>
        <c:lblAlgn val="ctr"/>
        <c:lblOffset val="100"/>
        <c:noMultiLvlLbl val="0"/>
      </c:catAx>
      <c:valAx>
        <c:axId val="5286203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002060">
                  <a:alpha val="33000"/>
                </a:srgb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cap="all" baseline="0">
                    <a:solidFill>
                      <a:schemeClr val="tx1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r>
                  <a:rPr lang="th-TH" sz="1800" b="1">
                    <a:solidFill>
                      <a:schemeClr val="tx1"/>
                    </a:solidFill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อัตราการไหลผ่าน (ลบ.ม./วินาที)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cap="all" baseline="0">
                  <a:solidFill>
                    <a:schemeClr val="tx1"/>
                  </a:solidFill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spc="20" baseline="0">
                <a:solidFill>
                  <a:schemeClr val="tx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528618360"/>
        <c:crosses val="autoZero"/>
        <c:crossBetween val="between"/>
      </c:valAx>
      <c:spPr>
        <a:gradFill>
          <a:gsLst>
            <a:gs pos="0">
              <a:schemeClr val="accent2">
                <a:alpha val="93000"/>
                <a:lumMod val="15000"/>
                <a:lumOff val="85000"/>
              </a:schemeClr>
            </a:gs>
            <a:gs pos="100000">
              <a:schemeClr val="accent4">
                <a:lumMod val="20000"/>
                <a:lumOff val="80000"/>
              </a:schemeClr>
            </a:gs>
          </a:gsLst>
          <a:lin ang="0" scaled="1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466754729971702E-2"/>
          <c:y val="0.82905509331986527"/>
          <c:w val="0.85798426908540282"/>
          <c:h val="0.17094490668013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  <a:alpha val="76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76200</xdr:rowOff>
    </xdr:from>
    <xdr:to>
      <xdr:col>1</xdr:col>
      <xdr:colOff>371475</xdr:colOff>
      <xdr:row>2</xdr:row>
      <xdr:rowOff>228600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062D98D-FCBD-4BE0-832C-2D2BCE7F4893}"/>
            </a:ext>
          </a:extLst>
        </xdr:cNvPr>
        <xdr:cNvSpPr/>
      </xdr:nvSpPr>
      <xdr:spPr>
        <a:xfrm>
          <a:off x="495300" y="7277100"/>
          <a:ext cx="323850" cy="15240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442914</xdr:colOff>
      <xdr:row>43</xdr:row>
      <xdr:rowOff>33338</xdr:rowOff>
    </xdr:from>
    <xdr:to>
      <xdr:col>15</xdr:col>
      <xdr:colOff>0</xdr:colOff>
      <xdr:row>75</xdr:row>
      <xdr:rowOff>35718</xdr:rowOff>
    </xdr:to>
    <xdr:graphicFrame macro="">
      <xdr:nvGraphicFramePr>
        <xdr:cNvPr id="4" name="แผนภูมิ 1">
          <a:extLst>
            <a:ext uri="{FF2B5EF4-FFF2-40B4-BE49-F238E27FC236}">
              <a16:creationId xmlns:a16="http://schemas.microsoft.com/office/drawing/2014/main" id="{9E6E3FA9-543D-40CB-AE27-E63F10130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41413</xdr:colOff>
      <xdr:row>13</xdr:row>
      <xdr:rowOff>33129</xdr:rowOff>
    </xdr:from>
    <xdr:to>
      <xdr:col>3</xdr:col>
      <xdr:colOff>704020</xdr:colOff>
      <xdr:row>13</xdr:row>
      <xdr:rowOff>231912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3243B01-65E6-4F17-8129-A917BB3A314E}"/>
            </a:ext>
          </a:extLst>
        </xdr:cNvPr>
        <xdr:cNvSpPr/>
      </xdr:nvSpPr>
      <xdr:spPr>
        <a:xfrm>
          <a:off x="5044109" y="3544955"/>
          <a:ext cx="662607" cy="198783"/>
        </a:xfrm>
        <a:prstGeom prst="roundRect">
          <a:avLst/>
        </a:prstGeom>
        <a:solidFill>
          <a:srgbClr val="FF7D7D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0.66991</cdr:x>
      <cdr:y>0.17349</cdr:y>
    </cdr:from>
    <cdr:to>
      <cdr:x>0.96791</cdr:x>
      <cdr:y>0.22651</cdr:y>
    </cdr:to>
    <cdr:sp macro="" textlink="">
      <cdr:nvSpPr>
        <cdr:cNvPr id="3" name="กล่องข้อความ 2">
          <a:extLst xmlns:a="http://schemas.openxmlformats.org/drawingml/2006/main">
            <a:ext uri="{FF2B5EF4-FFF2-40B4-BE49-F238E27FC236}">
              <a16:creationId xmlns:a16="http://schemas.microsoft.com/office/drawing/2014/main" id="{FC0DB77F-4566-2A9D-2FEA-D4A54D2B9192}"/>
            </a:ext>
          </a:extLst>
        </cdr:cNvPr>
        <cdr:cNvSpPr txBox="1"/>
      </cdr:nvSpPr>
      <cdr:spPr>
        <a:xfrm xmlns:a="http://schemas.openxmlformats.org/drawingml/2006/main">
          <a:off x="10122868" y="1422292"/>
          <a:ext cx="4503016" cy="434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0.1804</cdr:x>
      <cdr:y>0.16201</cdr:y>
    </cdr:from>
    <cdr:to>
      <cdr:x>0.25095</cdr:x>
      <cdr:y>0.22586</cdr:y>
    </cdr:to>
    <cdr:sp macro="" textlink="'มีแหล่งน้ำต้นทุน (อ่างเก็บน้ำ)'!$C$17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4983A6E9-090D-25C4-0990-4EED7372C298}"/>
            </a:ext>
          </a:extLst>
        </cdr:cNvPr>
        <cdr:cNvSpPr txBox="1"/>
      </cdr:nvSpPr>
      <cdr:spPr>
        <a:xfrm xmlns:a="http://schemas.openxmlformats.org/drawingml/2006/main">
          <a:off x="2497552" y="827897"/>
          <a:ext cx="976690" cy="32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30D646A-4FC9-4DF5-AC6E-CEDAC86ADC27}" type="TxLink">
            <a:rPr lang="en-US" sz="1800" b="1" i="0" u="none" strike="noStrike">
              <a:solidFill>
                <a:srgbClr val="000000"/>
              </a:solidFill>
              <a:latin typeface="TH SarabunPSK"/>
              <a:cs typeface="TH SarabunPSK"/>
            </a:rPr>
            <a:pPr algn="ctr"/>
            <a:t> </a:t>
          </a:fld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0.09824</cdr:x>
      <cdr:y>0.1589</cdr:y>
    </cdr:from>
    <cdr:to>
      <cdr:x>0.2013</cdr:x>
      <cdr:y>0.23346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17AA1970-B70D-4682-B540-E2492CBA8979}"/>
            </a:ext>
          </a:extLst>
        </cdr:cNvPr>
        <cdr:cNvSpPr txBox="1"/>
      </cdr:nvSpPr>
      <cdr:spPr>
        <a:xfrm xmlns:a="http://schemas.openxmlformats.org/drawingml/2006/main">
          <a:off x="1360062" y="812005"/>
          <a:ext cx="1426857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ปริมาณ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น้ำเก็บกัก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0.24006</cdr:x>
      <cdr:y>0.16589</cdr:y>
    </cdr:from>
    <cdr:to>
      <cdr:x>0.30778</cdr:x>
      <cdr:y>0.22647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BD910EE-7726-41CC-B3FE-08F5938CE21B}"/>
            </a:ext>
          </a:extLst>
        </cdr:cNvPr>
        <cdr:cNvSpPr txBox="1"/>
      </cdr:nvSpPr>
      <cdr:spPr>
        <a:xfrm xmlns:a="http://schemas.openxmlformats.org/drawingml/2006/main">
          <a:off x="3323500" y="847724"/>
          <a:ext cx="937649" cy="3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ล้าน ลบ.ม.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0.10082</cdr:x>
      <cdr:y>0.51896</cdr:y>
    </cdr:from>
    <cdr:to>
      <cdr:x>0.20388</cdr:x>
      <cdr:y>0.59352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73219DA8-EFCA-4B30-9F24-5CABBBA9F38D}"/>
            </a:ext>
          </a:extLst>
        </cdr:cNvPr>
        <cdr:cNvSpPr txBox="1"/>
      </cdr:nvSpPr>
      <cdr:spPr>
        <a:xfrm xmlns:a="http://schemas.openxmlformats.org/drawingml/2006/main">
          <a:off x="1395780" y="3164810"/>
          <a:ext cx="1426857" cy="454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ปริมาณ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น้ำต่ำสุด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0.24092</cdr:x>
      <cdr:y>0.5279</cdr:y>
    </cdr:from>
    <cdr:to>
      <cdr:x>0.30864</cdr:x>
      <cdr:y>0.58848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674AEBD0-83D5-4F38-90B6-D7A1C7F99462}"/>
            </a:ext>
          </a:extLst>
        </cdr:cNvPr>
        <cdr:cNvSpPr txBox="1"/>
      </cdr:nvSpPr>
      <cdr:spPr>
        <a:xfrm xmlns:a="http://schemas.openxmlformats.org/drawingml/2006/main">
          <a:off x="3335406" y="3219343"/>
          <a:ext cx="937649" cy="36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ล้าน ลบ.ม.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0.18212</cdr:x>
      <cdr:y>0.52597</cdr:y>
    </cdr:from>
    <cdr:to>
      <cdr:x>0.25267</cdr:x>
      <cdr:y>0.58982</cdr:y>
    </cdr:to>
    <cdr:sp macro="" textlink="'มีแหล่งน้ำต้นทุน (อ่างเก็บน้ำ)'!$C$18">
      <cdr:nvSpPr>
        <cdr:cNvPr id="9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9BEEB547-154A-4247-8580-33BD6804301C}"/>
            </a:ext>
          </a:extLst>
        </cdr:cNvPr>
        <cdr:cNvSpPr txBox="1"/>
      </cdr:nvSpPr>
      <cdr:spPr>
        <a:xfrm xmlns:a="http://schemas.openxmlformats.org/drawingml/2006/main">
          <a:off x="2521365" y="3207587"/>
          <a:ext cx="976690" cy="389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94F3100-8102-42A4-ADD8-802EFBD3C8B0}" type="TxLink">
            <a:rPr lang="en-US" sz="1800" b="1" i="0" u="none" strike="noStrike">
              <a:solidFill>
                <a:srgbClr val="000000"/>
              </a:solidFill>
              <a:latin typeface="TH SarabunPSK"/>
              <a:cs typeface="TH SarabunPSK"/>
            </a:rPr>
            <a:pPr algn="ctr"/>
            <a:t> </a:t>
          </a:fld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442914</xdr:colOff>
      <xdr:row>44</xdr:row>
      <xdr:rowOff>33338</xdr:rowOff>
    </xdr:from>
    <xdr:to>
      <xdr:col>15</xdr:col>
      <xdr:colOff>0</xdr:colOff>
      <xdr:row>76</xdr:row>
      <xdr:rowOff>35718</xdr:rowOff>
    </xdr:to>
    <xdr:graphicFrame macro="">
      <xdr:nvGraphicFramePr>
        <xdr:cNvPr id="3" name="แผนภูมิ 1">
          <a:extLst>
            <a:ext uri="{FF2B5EF4-FFF2-40B4-BE49-F238E27FC236}">
              <a16:creationId xmlns:a16="http://schemas.microsoft.com/office/drawing/2014/main" id="{1BE89475-CC9A-45F9-8239-8ADB31B1F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2</xdr:row>
      <xdr:rowOff>76200</xdr:rowOff>
    </xdr:from>
    <xdr:to>
      <xdr:col>1</xdr:col>
      <xdr:colOff>371475</xdr:colOff>
      <xdr:row>2</xdr:row>
      <xdr:rowOff>228600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9E59509D-A577-475F-AF84-D4A29B4F1029}"/>
            </a:ext>
          </a:extLst>
        </xdr:cNvPr>
        <xdr:cNvSpPr/>
      </xdr:nvSpPr>
      <xdr:spPr>
        <a:xfrm>
          <a:off x="495300" y="676275"/>
          <a:ext cx="323850" cy="15240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41413</xdr:colOff>
      <xdr:row>13</xdr:row>
      <xdr:rowOff>33129</xdr:rowOff>
    </xdr:from>
    <xdr:to>
      <xdr:col>3</xdr:col>
      <xdr:colOff>704020</xdr:colOff>
      <xdr:row>13</xdr:row>
      <xdr:rowOff>231912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DD957FED-C4A3-4F3F-8014-C8B2413867A1}"/>
            </a:ext>
          </a:extLst>
        </xdr:cNvPr>
        <xdr:cNvSpPr/>
      </xdr:nvSpPr>
      <xdr:spPr>
        <a:xfrm>
          <a:off x="5042038" y="3566904"/>
          <a:ext cx="662607" cy="198783"/>
        </a:xfrm>
        <a:prstGeom prst="roundRect">
          <a:avLst/>
        </a:prstGeom>
        <a:solidFill>
          <a:srgbClr val="FF7D7D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0.66991</cdr:x>
      <cdr:y>0.17349</cdr:y>
    </cdr:from>
    <cdr:to>
      <cdr:x>0.96791</cdr:x>
      <cdr:y>0.22651</cdr:y>
    </cdr:to>
    <cdr:sp macro="" textlink="">
      <cdr:nvSpPr>
        <cdr:cNvPr id="3" name="กล่องข้อความ 2">
          <a:extLst xmlns:a="http://schemas.openxmlformats.org/drawingml/2006/main">
            <a:ext uri="{FF2B5EF4-FFF2-40B4-BE49-F238E27FC236}">
              <a16:creationId xmlns:a16="http://schemas.microsoft.com/office/drawing/2014/main" id="{FC0DB77F-4566-2A9D-2FEA-D4A54D2B9192}"/>
            </a:ext>
          </a:extLst>
        </cdr:cNvPr>
        <cdr:cNvSpPr txBox="1"/>
      </cdr:nvSpPr>
      <cdr:spPr>
        <a:xfrm xmlns:a="http://schemas.openxmlformats.org/drawingml/2006/main">
          <a:off x="10122868" y="1422292"/>
          <a:ext cx="4503016" cy="434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0.21222</cdr:x>
      <cdr:y>0.22839</cdr:y>
    </cdr:from>
    <cdr:to>
      <cdr:x>0.28277</cdr:x>
      <cdr:y>0.29224</cdr:y>
    </cdr:to>
    <cdr:sp macro="" textlink="ตัวอย่างมีแหล่งน้ำต้นทุน!$C$17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4983A6E9-090D-25C4-0990-4EED7372C298}"/>
            </a:ext>
          </a:extLst>
        </cdr:cNvPr>
        <cdr:cNvSpPr txBox="1"/>
      </cdr:nvSpPr>
      <cdr:spPr>
        <a:xfrm xmlns:a="http://schemas.openxmlformats.org/drawingml/2006/main">
          <a:off x="2938095" y="1392811"/>
          <a:ext cx="976736" cy="389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30D646A-4FC9-4DF5-AC6E-CEDAC86ADC27}" type="TxLink">
            <a:rPr lang="en-US" sz="1800" b="1" i="0" u="none" strike="noStrike">
              <a:solidFill>
                <a:srgbClr val="000000"/>
              </a:solidFill>
              <a:latin typeface="TH SarabunPSK"/>
              <a:cs typeface="TH SarabunPSK"/>
            </a:rPr>
            <a:pPr algn="ctr"/>
            <a:t> 117.00 </a:t>
          </a:fld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0.11888</cdr:x>
      <cdr:y>0.18233</cdr:y>
    </cdr:from>
    <cdr:to>
      <cdr:x>0.22194</cdr:x>
      <cdr:y>0.25689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17AA1970-B70D-4682-B540-E2492CBA8979}"/>
            </a:ext>
          </a:extLst>
        </cdr:cNvPr>
        <cdr:cNvSpPr txBox="1"/>
      </cdr:nvSpPr>
      <cdr:spPr>
        <a:xfrm xmlns:a="http://schemas.openxmlformats.org/drawingml/2006/main">
          <a:off x="1645842" y="1111908"/>
          <a:ext cx="1426823" cy="454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ปริมาณ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น้ำเก็บกักสูงสุด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0.26844</cdr:x>
      <cdr:y>0.23422</cdr:y>
    </cdr:from>
    <cdr:to>
      <cdr:x>0.33616</cdr:x>
      <cdr:y>0.2948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BD910EE-7726-41CC-B3FE-08F5938CE21B}"/>
            </a:ext>
          </a:extLst>
        </cdr:cNvPr>
        <cdr:cNvSpPr txBox="1"/>
      </cdr:nvSpPr>
      <cdr:spPr>
        <a:xfrm xmlns:a="http://schemas.openxmlformats.org/drawingml/2006/main">
          <a:off x="3716438" y="1428379"/>
          <a:ext cx="937556" cy="369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ล้าน ลบ.ม.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0.09566</cdr:x>
      <cdr:y>0.62439</cdr:y>
    </cdr:from>
    <cdr:to>
      <cdr:x>0.19872</cdr:x>
      <cdr:y>0.69895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73219DA8-EFCA-4B30-9F24-5CABBBA9F38D}"/>
            </a:ext>
          </a:extLst>
        </cdr:cNvPr>
        <cdr:cNvSpPr txBox="1"/>
      </cdr:nvSpPr>
      <cdr:spPr>
        <a:xfrm xmlns:a="http://schemas.openxmlformats.org/drawingml/2006/main">
          <a:off x="1324374" y="3807752"/>
          <a:ext cx="1426823" cy="454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ปริมาณ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น้ำต่ำสุด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0.22802</cdr:x>
      <cdr:y>0.62942</cdr:y>
    </cdr:from>
    <cdr:to>
      <cdr:x>0.29574</cdr:x>
      <cdr:y>0.69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674AEBD0-83D5-4F38-90B6-D7A1C7F99462}"/>
            </a:ext>
          </a:extLst>
        </cdr:cNvPr>
        <cdr:cNvSpPr txBox="1"/>
      </cdr:nvSpPr>
      <cdr:spPr>
        <a:xfrm xmlns:a="http://schemas.openxmlformats.org/drawingml/2006/main">
          <a:off x="3156844" y="3838460"/>
          <a:ext cx="937555" cy="369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ล้าน ลบ.ม.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0.17524</cdr:x>
      <cdr:y>0.62945</cdr:y>
    </cdr:from>
    <cdr:to>
      <cdr:x>0.24579</cdr:x>
      <cdr:y>0.6933</cdr:y>
    </cdr:to>
    <cdr:sp macro="" textlink="ตัวอย่างมีแหล่งน้ำต้นทุน!$C$18">
      <cdr:nvSpPr>
        <cdr:cNvPr id="9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9BEEB547-154A-4247-8580-33BD6804301C}"/>
            </a:ext>
          </a:extLst>
        </cdr:cNvPr>
        <cdr:cNvSpPr txBox="1"/>
      </cdr:nvSpPr>
      <cdr:spPr>
        <a:xfrm xmlns:a="http://schemas.openxmlformats.org/drawingml/2006/main">
          <a:off x="2426126" y="3838596"/>
          <a:ext cx="976736" cy="389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94F3100-8102-42A4-ADD8-802EFBD3C8B0}" type="TxLink">
            <a:rPr lang="en-US" sz="1800" b="1" i="0" u="none" strike="noStrike">
              <a:solidFill>
                <a:srgbClr val="000000"/>
              </a:solidFill>
              <a:latin typeface="TH SarabunPSK"/>
              <a:cs typeface="TH SarabunPSK"/>
            </a:rPr>
            <a:pPr algn="ctr"/>
            <a:t> 12.00 </a:t>
          </a:fld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0.10687</cdr:x>
      <cdr:y>0.22699</cdr:y>
    </cdr:from>
    <cdr:to>
      <cdr:x>0.20993</cdr:x>
      <cdr:y>0.30155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7F9938E9-334B-4812-B3BD-0A53B0739DB8}"/>
            </a:ext>
          </a:extLst>
        </cdr:cNvPr>
        <cdr:cNvSpPr txBox="1"/>
      </cdr:nvSpPr>
      <cdr:spPr>
        <a:xfrm xmlns:a="http://schemas.openxmlformats.org/drawingml/2006/main">
          <a:off x="1479550" y="1384300"/>
          <a:ext cx="1426823" cy="454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ปริมาณ</a:t>
          </a:r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น้ำเก็บกัก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0.26855</cdr:x>
      <cdr:y>0.1899</cdr:y>
    </cdr:from>
    <cdr:to>
      <cdr:x>0.33627</cdr:x>
      <cdr:y>0.25048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23D92F57-87FF-4665-AAFA-202487BF0947}"/>
            </a:ext>
          </a:extLst>
        </cdr:cNvPr>
        <cdr:cNvSpPr txBox="1"/>
      </cdr:nvSpPr>
      <cdr:spPr>
        <a:xfrm xmlns:a="http://schemas.openxmlformats.org/drawingml/2006/main">
          <a:off x="3717925" y="1158081"/>
          <a:ext cx="937556" cy="369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ล้าน ลบ.ม.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0.21093</cdr:x>
      <cdr:y>0.18795</cdr:y>
    </cdr:from>
    <cdr:to>
      <cdr:x>0.28148</cdr:x>
      <cdr:y>0.2518</cdr:y>
    </cdr:to>
    <cdr:sp macro="" textlink="ตัวอย่างมีแหล่งน้ำต้นทุน!$C$16">
      <cdr:nvSpPr>
        <cdr:cNvPr id="1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02C5DC5D-6C39-4A5D-BDEA-EBD38B7EAB80}"/>
            </a:ext>
          </a:extLst>
        </cdr:cNvPr>
        <cdr:cNvSpPr txBox="1"/>
      </cdr:nvSpPr>
      <cdr:spPr>
        <a:xfrm xmlns:a="http://schemas.openxmlformats.org/drawingml/2006/main">
          <a:off x="2920206" y="1146174"/>
          <a:ext cx="976736" cy="389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3836CEE-F520-4BA3-A023-2F2E62ED6F7F}" type="TxLink">
            <a:rPr lang="en-US" sz="1800" b="1" i="0" u="none" strike="noStrike">
              <a:solidFill>
                <a:srgbClr val="000000"/>
              </a:solidFill>
              <a:latin typeface="TH SarabunPSK"/>
              <a:cs typeface="TH SarabunPSK"/>
            </a:rPr>
            <a:pPr algn="ctr"/>
            <a:t> 127.00 </a:t>
          </a:fld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442914</xdr:colOff>
      <xdr:row>35</xdr:row>
      <xdr:rowOff>33338</xdr:rowOff>
    </xdr:from>
    <xdr:to>
      <xdr:col>15</xdr:col>
      <xdr:colOff>0</xdr:colOff>
      <xdr:row>67</xdr:row>
      <xdr:rowOff>35718</xdr:rowOff>
    </xdr:to>
    <xdr:graphicFrame macro="">
      <xdr:nvGraphicFramePr>
        <xdr:cNvPr id="3" name="แผนภูมิ 1">
          <a:extLst>
            <a:ext uri="{FF2B5EF4-FFF2-40B4-BE49-F238E27FC236}">
              <a16:creationId xmlns:a16="http://schemas.microsoft.com/office/drawing/2014/main" id="{450D5FC7-F973-4A61-BB6F-1C38C60E2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41413</xdr:colOff>
      <xdr:row>11</xdr:row>
      <xdr:rowOff>33129</xdr:rowOff>
    </xdr:from>
    <xdr:to>
      <xdr:col>3</xdr:col>
      <xdr:colOff>704020</xdr:colOff>
      <xdr:row>11</xdr:row>
      <xdr:rowOff>231912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7681503-EC8A-4732-B73A-3B4E444ACF1B}"/>
            </a:ext>
          </a:extLst>
        </xdr:cNvPr>
        <xdr:cNvSpPr/>
      </xdr:nvSpPr>
      <xdr:spPr>
        <a:xfrm>
          <a:off x="5042038" y="3033504"/>
          <a:ext cx="662607" cy="198783"/>
        </a:xfrm>
        <a:prstGeom prst="roundRect">
          <a:avLst/>
        </a:prstGeom>
        <a:solidFill>
          <a:srgbClr val="FF7D7D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0.66991</cdr:x>
      <cdr:y>0.17349</cdr:y>
    </cdr:from>
    <cdr:to>
      <cdr:x>0.96791</cdr:x>
      <cdr:y>0.22651</cdr:y>
    </cdr:to>
    <cdr:sp macro="" textlink="">
      <cdr:nvSpPr>
        <cdr:cNvPr id="3" name="กล่องข้อความ 2">
          <a:extLst xmlns:a="http://schemas.openxmlformats.org/drawingml/2006/main">
            <a:ext uri="{FF2B5EF4-FFF2-40B4-BE49-F238E27FC236}">
              <a16:creationId xmlns:a16="http://schemas.microsoft.com/office/drawing/2014/main" id="{FC0DB77F-4566-2A9D-2FEA-D4A54D2B9192}"/>
            </a:ext>
          </a:extLst>
        </cdr:cNvPr>
        <cdr:cNvSpPr txBox="1"/>
      </cdr:nvSpPr>
      <cdr:spPr>
        <a:xfrm xmlns:a="http://schemas.openxmlformats.org/drawingml/2006/main">
          <a:off x="10122868" y="1422292"/>
          <a:ext cx="4503016" cy="434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0.1804</cdr:x>
      <cdr:y>0.16201</cdr:y>
    </cdr:from>
    <cdr:to>
      <cdr:x>0.25095</cdr:x>
      <cdr:y>0.22586</cdr:y>
    </cdr:to>
    <cdr:sp macro="" textlink="'ไม่มีแหล่งน้ำต้นทุน (น้ำท่า)'!$C$15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4983A6E9-090D-25C4-0990-4EED7372C298}"/>
            </a:ext>
          </a:extLst>
        </cdr:cNvPr>
        <cdr:cNvSpPr txBox="1"/>
      </cdr:nvSpPr>
      <cdr:spPr>
        <a:xfrm xmlns:a="http://schemas.openxmlformats.org/drawingml/2006/main">
          <a:off x="2497552" y="827897"/>
          <a:ext cx="976690" cy="326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30D646A-4FC9-4DF5-AC6E-CEDAC86ADC27}" type="TxLink">
            <a:rPr lang="en-US" sz="1800" b="1" i="0" u="none" strike="noStrike">
              <a:solidFill>
                <a:srgbClr val="000000"/>
              </a:solidFill>
              <a:latin typeface="TH SarabunPSK"/>
              <a:cs typeface="TH SarabunPSK"/>
            </a:rPr>
            <a:pPr algn="ctr"/>
            <a:t> </a:t>
          </a:fld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0.11286</cdr:x>
      <cdr:y>0.16866</cdr:y>
    </cdr:from>
    <cdr:to>
      <cdr:x>0.21592</cdr:x>
      <cdr:y>0.24322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17AA1970-B70D-4682-B540-E2492CBA8979}"/>
            </a:ext>
          </a:extLst>
        </cdr:cNvPr>
        <cdr:cNvSpPr txBox="1"/>
      </cdr:nvSpPr>
      <cdr:spPr>
        <a:xfrm xmlns:a="http://schemas.openxmlformats.org/drawingml/2006/main">
          <a:off x="1562499" y="1028564"/>
          <a:ext cx="1426823" cy="454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ความจุลำน้ำ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0.2349</cdr:x>
      <cdr:y>0.17956</cdr:y>
    </cdr:from>
    <cdr:to>
      <cdr:x>0.31373</cdr:x>
      <cdr:y>0.24014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BD910EE-7726-41CC-B3FE-08F5938CE21B}"/>
            </a:ext>
          </a:extLst>
        </cdr:cNvPr>
        <cdr:cNvSpPr txBox="1"/>
      </cdr:nvSpPr>
      <cdr:spPr>
        <a:xfrm xmlns:a="http://schemas.openxmlformats.org/drawingml/2006/main">
          <a:off x="3252092" y="1095003"/>
          <a:ext cx="1091305" cy="369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(ลบ.ม./วินาที)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  <cdr:relSizeAnchor xmlns:cdr="http://schemas.openxmlformats.org/drawingml/2006/chartDrawing">
    <cdr:from>
      <cdr:x>0.19505</cdr:x>
      <cdr:y>0.1722</cdr:y>
    </cdr:from>
    <cdr:to>
      <cdr:x>0.23891</cdr:x>
      <cdr:y>0.24053</cdr:y>
    </cdr:to>
    <cdr:sp macro="" textlink="'ไม่มีแหล่งน้ำต้นทุน (น้ำท่า)'!$C$14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B4071F8-D05D-4CF4-8F7C-F5322002B8F9}"/>
            </a:ext>
          </a:extLst>
        </cdr:cNvPr>
        <cdr:cNvSpPr txBox="1"/>
      </cdr:nvSpPr>
      <cdr:spPr>
        <a:xfrm xmlns:a="http://schemas.openxmlformats.org/drawingml/2006/main">
          <a:off x="2700335" y="1050130"/>
          <a:ext cx="607219" cy="416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fld id="{CE75E9EE-6657-475B-8623-98E465C4B4F5}" type="TxLink">
            <a:rPr lang="en-US" sz="1800" b="1" i="0" u="none" strike="noStrike">
              <a:solidFill>
                <a:srgbClr val="000000"/>
              </a:solidFill>
              <a:latin typeface="TH SarabunPSK"/>
              <a:cs typeface="TH SarabunPSK"/>
            </a:rPr>
            <a:pPr algn="ctr"/>
            <a:t> </a:t>
          </a:fld>
          <a:endParaRPr lang="en-US" sz="12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442914</xdr:colOff>
      <xdr:row>37</xdr:row>
      <xdr:rowOff>33338</xdr:rowOff>
    </xdr:from>
    <xdr:to>
      <xdr:col>15</xdr:col>
      <xdr:colOff>0</xdr:colOff>
      <xdr:row>69</xdr:row>
      <xdr:rowOff>35718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148B2A4-663A-496B-A1D9-B8606510D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41413</xdr:colOff>
      <xdr:row>11</xdr:row>
      <xdr:rowOff>33129</xdr:rowOff>
    </xdr:from>
    <xdr:to>
      <xdr:col>3</xdr:col>
      <xdr:colOff>704020</xdr:colOff>
      <xdr:row>11</xdr:row>
      <xdr:rowOff>231912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B2DACC8-CD54-446D-AFB1-C4FC382B1043}"/>
            </a:ext>
          </a:extLst>
        </xdr:cNvPr>
        <xdr:cNvSpPr/>
      </xdr:nvSpPr>
      <xdr:spPr>
        <a:xfrm>
          <a:off x="5042038" y="3566904"/>
          <a:ext cx="662607" cy="198783"/>
        </a:xfrm>
        <a:prstGeom prst="roundRect">
          <a:avLst/>
        </a:prstGeom>
        <a:solidFill>
          <a:srgbClr val="FF7D7D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0.66991</cdr:x>
      <cdr:y>0.17349</cdr:y>
    </cdr:from>
    <cdr:to>
      <cdr:x>0.96791</cdr:x>
      <cdr:y>0.22651</cdr:y>
    </cdr:to>
    <cdr:sp macro="" textlink="">
      <cdr:nvSpPr>
        <cdr:cNvPr id="3" name="กล่องข้อความ 2">
          <a:extLst xmlns:a="http://schemas.openxmlformats.org/drawingml/2006/main">
            <a:ext uri="{FF2B5EF4-FFF2-40B4-BE49-F238E27FC236}">
              <a16:creationId xmlns:a16="http://schemas.microsoft.com/office/drawing/2014/main" id="{FC0DB77F-4566-2A9D-2FEA-D4A54D2B9192}"/>
            </a:ext>
          </a:extLst>
        </cdr:cNvPr>
        <cdr:cNvSpPr txBox="1"/>
      </cdr:nvSpPr>
      <cdr:spPr>
        <a:xfrm xmlns:a="http://schemas.openxmlformats.org/drawingml/2006/main">
          <a:off x="10122868" y="1422292"/>
          <a:ext cx="4503016" cy="434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A718-07A3-48B9-8AFE-6FDE7A12099A}">
  <sheetPr>
    <tabColor theme="9" tint="0.39997558519241921"/>
  </sheetPr>
  <dimension ref="A1:O43"/>
  <sheetViews>
    <sheetView tabSelected="1" view="pageBreakPreview" zoomScale="85" zoomScaleNormal="80" zoomScaleSheetLayoutView="85" workbookViewId="0">
      <selection activeCell="J7" sqref="J7"/>
    </sheetView>
  </sheetViews>
  <sheetFormatPr defaultRowHeight="15" x14ac:dyDescent="0.25"/>
  <cols>
    <col min="1" max="1" width="6.7109375" bestFit="1" customWidth="1"/>
    <col min="2" max="2" width="57" customWidth="1"/>
    <col min="3" max="14" width="11.28515625" bestFit="1" customWidth="1"/>
    <col min="15" max="15" width="15.5703125" bestFit="1" customWidth="1"/>
  </cols>
  <sheetData>
    <row r="1" spans="1:15" ht="26.25" x14ac:dyDescent="0.4">
      <c r="A1" s="39" t="s">
        <v>139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21" x14ac:dyDescent="0.35">
      <c r="B2" s="15" t="s">
        <v>111</v>
      </c>
    </row>
    <row r="3" spans="1:15" ht="21" x14ac:dyDescent="0.35">
      <c r="B3" s="3" t="s">
        <v>72</v>
      </c>
    </row>
    <row r="4" spans="1:15" ht="21" x14ac:dyDescent="0.35">
      <c r="B4" s="3" t="s">
        <v>54</v>
      </c>
    </row>
    <row r="5" spans="1:15" ht="21" x14ac:dyDescent="0.35">
      <c r="B5" s="3" t="s">
        <v>66</v>
      </c>
    </row>
    <row r="6" spans="1:15" ht="21" x14ac:dyDescent="0.35">
      <c r="B6" s="3" t="s">
        <v>55</v>
      </c>
    </row>
    <row r="7" spans="1:15" ht="21" x14ac:dyDescent="0.35">
      <c r="B7" s="3" t="s">
        <v>62</v>
      </c>
    </row>
    <row r="8" spans="1:15" ht="21" x14ac:dyDescent="0.35">
      <c r="B8" s="3" t="s">
        <v>56</v>
      </c>
    </row>
    <row r="9" spans="1:15" ht="21" x14ac:dyDescent="0.35">
      <c r="B9" s="3" t="s">
        <v>57</v>
      </c>
    </row>
    <row r="10" spans="1:15" ht="21" x14ac:dyDescent="0.35">
      <c r="B10" s="3" t="s">
        <v>58</v>
      </c>
    </row>
    <row r="11" spans="1:15" ht="21" x14ac:dyDescent="0.35">
      <c r="B11" s="3" t="s">
        <v>67</v>
      </c>
    </row>
    <row r="12" spans="1:15" ht="21" x14ac:dyDescent="0.35">
      <c r="B12" s="3" t="s">
        <v>68</v>
      </c>
    </row>
    <row r="13" spans="1:15" ht="21" x14ac:dyDescent="0.35">
      <c r="B13" s="3" t="s">
        <v>69</v>
      </c>
    </row>
    <row r="14" spans="1:15" ht="21" x14ac:dyDescent="0.35">
      <c r="B14" s="34" t="s">
        <v>134</v>
      </c>
    </row>
    <row r="15" spans="1:15" ht="21" x14ac:dyDescent="0.35">
      <c r="A15" s="6" t="s">
        <v>28</v>
      </c>
      <c r="B15" s="1" t="s">
        <v>13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11</v>
      </c>
      <c r="N15" s="1" t="s">
        <v>12</v>
      </c>
    </row>
    <row r="16" spans="1:15" ht="21" x14ac:dyDescent="0.35">
      <c r="A16" s="2" t="s">
        <v>29</v>
      </c>
      <c r="B16" s="10" t="s">
        <v>73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1" t="s">
        <v>63</v>
      </c>
    </row>
    <row r="17" spans="1:15" ht="21" x14ac:dyDescent="0.35">
      <c r="A17" s="2" t="s">
        <v>30</v>
      </c>
      <c r="B17" s="11" t="s">
        <v>74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 t="s">
        <v>63</v>
      </c>
    </row>
    <row r="18" spans="1:15" ht="21" x14ac:dyDescent="0.35">
      <c r="A18" s="2" t="s">
        <v>31</v>
      </c>
      <c r="B18" s="11" t="s">
        <v>75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 t="s">
        <v>63</v>
      </c>
    </row>
    <row r="19" spans="1:15" ht="21" x14ac:dyDescent="0.35">
      <c r="A19" s="2" t="s">
        <v>32</v>
      </c>
      <c r="B19" s="11" t="s">
        <v>76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 t="s">
        <v>63</v>
      </c>
    </row>
    <row r="20" spans="1:15" ht="21" x14ac:dyDescent="0.35">
      <c r="A20" s="2" t="s">
        <v>33</v>
      </c>
      <c r="B20" s="11" t="s">
        <v>77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 t="s">
        <v>63</v>
      </c>
    </row>
    <row r="21" spans="1:15" ht="21" x14ac:dyDescent="0.35">
      <c r="A21" s="2" t="s">
        <v>34</v>
      </c>
      <c r="B21" s="11" t="s">
        <v>16</v>
      </c>
      <c r="C21" s="12">
        <f>C23+C22</f>
        <v>0</v>
      </c>
      <c r="D21" s="12">
        <f t="shared" ref="D21:L21" si="0">D23+D22</f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35"/>
      <c r="N21" s="12">
        <f>N23+N22</f>
        <v>0</v>
      </c>
      <c r="O21" s="36" t="s">
        <v>63</v>
      </c>
    </row>
    <row r="22" spans="1:15" ht="21" x14ac:dyDescent="0.35">
      <c r="A22" s="2" t="s">
        <v>35</v>
      </c>
      <c r="B22" s="11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7" t="s">
        <v>63</v>
      </c>
    </row>
    <row r="23" spans="1:15" ht="21" x14ac:dyDescent="0.35">
      <c r="A23" s="2" t="s">
        <v>36</v>
      </c>
      <c r="B23" s="11" t="s">
        <v>17</v>
      </c>
      <c r="C23" s="12">
        <f>N38</f>
        <v>0</v>
      </c>
      <c r="D23" s="12">
        <f>C38</f>
        <v>0</v>
      </c>
      <c r="E23" s="12">
        <f t="shared" ref="E23:L23" si="1">D38</f>
        <v>0</v>
      </c>
      <c r="F23" s="12">
        <f t="shared" si="1"/>
        <v>0</v>
      </c>
      <c r="G23" s="12">
        <f t="shared" si="1"/>
        <v>0</v>
      </c>
      <c r="H23" s="12">
        <f t="shared" si="1"/>
        <v>0</v>
      </c>
      <c r="I23" s="12">
        <f t="shared" si="1"/>
        <v>0</v>
      </c>
      <c r="J23" s="12">
        <f t="shared" si="1"/>
        <v>0</v>
      </c>
      <c r="K23" s="12">
        <f t="shared" si="1"/>
        <v>0</v>
      </c>
      <c r="L23" s="12">
        <f t="shared" si="1"/>
        <v>0</v>
      </c>
      <c r="M23" s="12">
        <f t="shared" ref="M23" si="2">M21-M22</f>
        <v>0</v>
      </c>
      <c r="N23" s="12">
        <f>M38</f>
        <v>0</v>
      </c>
      <c r="O23" s="8"/>
    </row>
    <row r="24" spans="1:15" s="5" customFormat="1" ht="21" x14ac:dyDescent="0.35">
      <c r="A24" s="4" t="s">
        <v>37</v>
      </c>
      <c r="B24" s="38" t="s">
        <v>18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9"/>
    </row>
    <row r="25" spans="1:15" s="5" customFormat="1" ht="21" x14ac:dyDescent="0.35">
      <c r="A25" s="4" t="s">
        <v>38</v>
      </c>
      <c r="B25" s="13" t="s">
        <v>19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 t="s">
        <v>63</v>
      </c>
    </row>
    <row r="26" spans="1:15" s="5" customFormat="1" ht="21" x14ac:dyDescent="0.35">
      <c r="A26" s="4" t="s">
        <v>39</v>
      </c>
      <c r="B26" s="13" t="s">
        <v>20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1" t="s">
        <v>63</v>
      </c>
    </row>
    <row r="27" spans="1:15" s="5" customFormat="1" ht="21" x14ac:dyDescent="0.35">
      <c r="A27" s="4" t="s">
        <v>40</v>
      </c>
      <c r="B27" s="13" t="s">
        <v>21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1" t="s">
        <v>63</v>
      </c>
    </row>
    <row r="28" spans="1:15" s="5" customFormat="1" ht="21" x14ac:dyDescent="0.35">
      <c r="A28" s="4" t="s">
        <v>41</v>
      </c>
      <c r="B28" s="38" t="s">
        <v>70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9"/>
    </row>
    <row r="29" spans="1:15" s="5" customFormat="1" ht="21" x14ac:dyDescent="0.35">
      <c r="A29" s="4" t="s">
        <v>42</v>
      </c>
      <c r="B29" s="13" t="s">
        <v>22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1" t="s">
        <v>64</v>
      </c>
    </row>
    <row r="30" spans="1:15" s="5" customFormat="1" ht="21" x14ac:dyDescent="0.35">
      <c r="A30" s="4" t="s">
        <v>43</v>
      </c>
      <c r="B30" s="13" t="s">
        <v>22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1" t="s">
        <v>64</v>
      </c>
    </row>
    <row r="31" spans="1:15" s="5" customFormat="1" ht="21" x14ac:dyDescent="0.35">
      <c r="A31" s="4" t="s">
        <v>44</v>
      </c>
      <c r="B31" s="38" t="s">
        <v>65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9"/>
    </row>
    <row r="32" spans="1:15" s="5" customFormat="1" ht="21" x14ac:dyDescent="0.35">
      <c r="A32" s="4" t="s">
        <v>45</v>
      </c>
      <c r="B32" s="14" t="s">
        <v>24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1" t="s">
        <v>63</v>
      </c>
    </row>
    <row r="33" spans="1:15" s="5" customFormat="1" ht="21" x14ac:dyDescent="0.35">
      <c r="A33" s="4" t="s">
        <v>46</v>
      </c>
      <c r="B33" s="14" t="s">
        <v>23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1" t="s">
        <v>63</v>
      </c>
    </row>
    <row r="34" spans="1:15" s="5" customFormat="1" ht="21" x14ac:dyDescent="0.35">
      <c r="A34" s="4" t="s">
        <v>47</v>
      </c>
      <c r="B34" s="14" t="s">
        <v>25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1" t="s">
        <v>63</v>
      </c>
    </row>
    <row r="35" spans="1:15" s="5" customFormat="1" ht="21" x14ac:dyDescent="0.35">
      <c r="A35" s="4" t="s">
        <v>48</v>
      </c>
      <c r="B35" s="14" t="s">
        <v>26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1" t="s">
        <v>63</v>
      </c>
    </row>
    <row r="36" spans="1:15" s="5" customFormat="1" ht="21" x14ac:dyDescent="0.35">
      <c r="A36" s="4" t="s">
        <v>49</v>
      </c>
      <c r="B36" s="14" t="s">
        <v>27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1" t="s">
        <v>63</v>
      </c>
    </row>
    <row r="37" spans="1:15" s="5" customFormat="1" ht="21" x14ac:dyDescent="0.35">
      <c r="A37" s="4" t="s">
        <v>50</v>
      </c>
      <c r="B37" s="38" t="s">
        <v>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9"/>
    </row>
    <row r="38" spans="1:15" s="5" customFormat="1" ht="21" x14ac:dyDescent="0.35">
      <c r="A38" s="4" t="s">
        <v>51</v>
      </c>
      <c r="B38" s="13" t="s">
        <v>59</v>
      </c>
      <c r="C38" s="12">
        <f>C23+C25+C29+C30-C32-C33-C34-C35-C36</f>
        <v>0</v>
      </c>
      <c r="D38" s="12">
        <f>D23+D25+D29+D30-D32-D33-D34-D35-D36</f>
        <v>0</v>
      </c>
      <c r="E38" s="12">
        <f t="shared" ref="E38:L38" si="3">E23+E25+E29+E30-E32-E33-E34-E35-E36</f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>M23+M25+M29+M30-M32-M33-M34-M35-M36</f>
        <v>0</v>
      </c>
      <c r="N38" s="12">
        <f>N23+N25+N29+N30-N32-N33-N34-N35-N36</f>
        <v>0</v>
      </c>
      <c r="O38" s="9"/>
    </row>
    <row r="39" spans="1:15" s="5" customFormat="1" ht="21" x14ac:dyDescent="0.35">
      <c r="A39" s="4" t="s">
        <v>52</v>
      </c>
      <c r="B39" s="13" t="s">
        <v>60</v>
      </c>
      <c r="C39" s="12">
        <f>C23+C26+C29+C30-C32-C33-C34-C35-C36</f>
        <v>0</v>
      </c>
      <c r="D39" s="12">
        <f t="shared" ref="D39:L39" si="4">D23+D26+D29+D30-D32-D33-D34-D35-D36</f>
        <v>0</v>
      </c>
      <c r="E39" s="12">
        <f t="shared" si="4"/>
        <v>0</v>
      </c>
      <c r="F39" s="12">
        <f t="shared" si="4"/>
        <v>0</v>
      </c>
      <c r="G39" s="12">
        <f t="shared" si="4"/>
        <v>0</v>
      </c>
      <c r="H39" s="12">
        <f t="shared" si="4"/>
        <v>0</v>
      </c>
      <c r="I39" s="12">
        <f t="shared" si="4"/>
        <v>0</v>
      </c>
      <c r="J39" s="12">
        <f t="shared" si="4"/>
        <v>0</v>
      </c>
      <c r="K39" s="12">
        <f t="shared" si="4"/>
        <v>0</v>
      </c>
      <c r="L39" s="12">
        <f t="shared" si="4"/>
        <v>0</v>
      </c>
      <c r="M39" s="12">
        <f>M23+M26+M29+M30-M32-M33-M34-M35-M36</f>
        <v>0</v>
      </c>
      <c r="N39" s="12">
        <f>N23+N26+N29+N30-N32-N33-N34-N35-N36</f>
        <v>0</v>
      </c>
      <c r="O39" s="9"/>
    </row>
    <row r="40" spans="1:15" s="5" customFormat="1" ht="21" x14ac:dyDescent="0.35">
      <c r="A40" s="4" t="s">
        <v>53</v>
      </c>
      <c r="B40" s="16" t="s">
        <v>61</v>
      </c>
      <c r="C40" s="17">
        <f>C23+C27+C29+C30-C32-C33-C34-C35-C36</f>
        <v>0</v>
      </c>
      <c r="D40" s="17">
        <f t="shared" ref="D40:L40" si="5">D23+D27+D29+D30-D32-D33-D34-D35-D36</f>
        <v>0</v>
      </c>
      <c r="E40" s="17">
        <f t="shared" si="5"/>
        <v>0</v>
      </c>
      <c r="F40" s="17">
        <f t="shared" si="5"/>
        <v>0</v>
      </c>
      <c r="G40" s="17">
        <f t="shared" si="5"/>
        <v>0</v>
      </c>
      <c r="H40" s="17">
        <f t="shared" si="5"/>
        <v>0</v>
      </c>
      <c r="I40" s="17">
        <f t="shared" si="5"/>
        <v>0</v>
      </c>
      <c r="J40" s="17">
        <f t="shared" si="5"/>
        <v>0</v>
      </c>
      <c r="K40" s="17">
        <f t="shared" si="5"/>
        <v>0</v>
      </c>
      <c r="L40" s="17">
        <f t="shared" si="5"/>
        <v>0</v>
      </c>
      <c r="M40" s="17">
        <f>M23+M27+M29+M30-M32-M33-M34-M35-M36</f>
        <v>0</v>
      </c>
      <c r="N40" s="17">
        <f>N23+N27+N29+N30-N32-N33-N34-N35-N36</f>
        <v>0</v>
      </c>
      <c r="O40" s="9"/>
    </row>
    <row r="41" spans="1:15" ht="21" x14ac:dyDescent="0.35">
      <c r="B41" s="22" t="s">
        <v>78</v>
      </c>
      <c r="C41" s="23">
        <f>C38+C22</f>
        <v>0</v>
      </c>
      <c r="D41" s="23">
        <f t="shared" ref="D41:N41" si="6">D38+D22</f>
        <v>0</v>
      </c>
      <c r="E41" s="23">
        <f t="shared" si="6"/>
        <v>0</v>
      </c>
      <c r="F41" s="23">
        <f t="shared" si="6"/>
        <v>0</v>
      </c>
      <c r="G41" s="23">
        <f t="shared" si="6"/>
        <v>0</v>
      </c>
      <c r="H41" s="23">
        <f t="shared" si="6"/>
        <v>0</v>
      </c>
      <c r="I41" s="23">
        <f t="shared" si="6"/>
        <v>0</v>
      </c>
      <c r="J41" s="23">
        <f t="shared" si="6"/>
        <v>0</v>
      </c>
      <c r="K41" s="23">
        <f t="shared" si="6"/>
        <v>0</v>
      </c>
      <c r="L41" s="23">
        <f t="shared" si="6"/>
        <v>0</v>
      </c>
      <c r="M41" s="23">
        <f t="shared" si="6"/>
        <v>0</v>
      </c>
      <c r="N41" s="23">
        <f t="shared" si="6"/>
        <v>0</v>
      </c>
      <c r="O41" s="24" t="s">
        <v>71</v>
      </c>
    </row>
    <row r="42" spans="1:15" ht="21" x14ac:dyDescent="0.35">
      <c r="B42" s="22" t="s">
        <v>79</v>
      </c>
      <c r="C42" s="23">
        <f>C39+C22</f>
        <v>0</v>
      </c>
      <c r="D42" s="23">
        <f t="shared" ref="D42:N42" si="7">D39+D22</f>
        <v>0</v>
      </c>
      <c r="E42" s="23">
        <f t="shared" si="7"/>
        <v>0</v>
      </c>
      <c r="F42" s="23">
        <f t="shared" si="7"/>
        <v>0</v>
      </c>
      <c r="G42" s="23">
        <f t="shared" si="7"/>
        <v>0</v>
      </c>
      <c r="H42" s="23">
        <f t="shared" si="7"/>
        <v>0</v>
      </c>
      <c r="I42" s="23">
        <f t="shared" si="7"/>
        <v>0</v>
      </c>
      <c r="J42" s="23">
        <f t="shared" si="7"/>
        <v>0</v>
      </c>
      <c r="K42" s="23">
        <f t="shared" si="7"/>
        <v>0</v>
      </c>
      <c r="L42" s="23">
        <f t="shared" si="7"/>
        <v>0</v>
      </c>
      <c r="M42" s="23">
        <f t="shared" si="7"/>
        <v>0</v>
      </c>
      <c r="N42" s="23">
        <f t="shared" si="7"/>
        <v>0</v>
      </c>
      <c r="O42" s="24" t="s">
        <v>71</v>
      </c>
    </row>
    <row r="43" spans="1:15" ht="21" x14ac:dyDescent="0.35">
      <c r="B43" s="22" t="s">
        <v>80</v>
      </c>
      <c r="C43" s="23">
        <f>C40+C22</f>
        <v>0</v>
      </c>
      <c r="D43" s="23">
        <f t="shared" ref="D43:N43" si="8">D40+D22</f>
        <v>0</v>
      </c>
      <c r="E43" s="23">
        <f t="shared" si="8"/>
        <v>0</v>
      </c>
      <c r="F43" s="23">
        <f t="shared" si="8"/>
        <v>0</v>
      </c>
      <c r="G43" s="23">
        <f t="shared" si="8"/>
        <v>0</v>
      </c>
      <c r="H43" s="23">
        <f t="shared" si="8"/>
        <v>0</v>
      </c>
      <c r="I43" s="23">
        <f t="shared" si="8"/>
        <v>0</v>
      </c>
      <c r="J43" s="23">
        <f t="shared" si="8"/>
        <v>0</v>
      </c>
      <c r="K43" s="23">
        <f t="shared" si="8"/>
        <v>0</v>
      </c>
      <c r="L43" s="23">
        <f t="shared" si="8"/>
        <v>0</v>
      </c>
      <c r="M43" s="23">
        <f t="shared" si="8"/>
        <v>0</v>
      </c>
      <c r="N43" s="23">
        <f t="shared" si="8"/>
        <v>0</v>
      </c>
      <c r="O43" s="24" t="s">
        <v>71</v>
      </c>
    </row>
  </sheetData>
  <mergeCells count="5">
    <mergeCell ref="B31:N31"/>
    <mergeCell ref="B24:N24"/>
    <mergeCell ref="B37:N37"/>
    <mergeCell ref="B28:N28"/>
    <mergeCell ref="A1:O1"/>
  </mergeCells>
  <phoneticPr fontId="3" type="noConversion"/>
  <conditionalFormatting sqref="C38:N40">
    <cfRule type="cellIs" dxfId="19" priority="1" operator="lessThanOrEqual">
      <formula>0</formula>
    </cfRule>
    <cfRule type="cellIs" dxfId="18" priority="4" operator="lessThan">
      <formula>0</formula>
    </cfRule>
    <cfRule type="cellIs" dxfId="17" priority="5" operator="lessThan">
      <formula>0</formula>
    </cfRule>
  </conditionalFormatting>
  <conditionalFormatting sqref="C38">
    <cfRule type="cellIs" dxfId="16" priority="2" operator="lessThanOrEqual">
      <formula>0</formula>
    </cfRule>
    <cfRule type="cellIs" dxfId="15" priority="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4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2B7B-942B-4A93-BB44-88D09F3A58FC}">
  <dimension ref="A1:S44"/>
  <sheetViews>
    <sheetView view="pageBreakPreview" zoomScale="85" zoomScaleNormal="80" zoomScaleSheetLayoutView="85" workbookViewId="0">
      <selection activeCell="B3" sqref="B3"/>
    </sheetView>
  </sheetViews>
  <sheetFormatPr defaultRowHeight="15" x14ac:dyDescent="0.25"/>
  <cols>
    <col min="1" max="1" width="6.7109375" bestFit="1" customWidth="1"/>
    <col min="2" max="2" width="57" customWidth="1"/>
    <col min="3" max="14" width="11.28515625" bestFit="1" customWidth="1"/>
    <col min="15" max="15" width="15.5703125" bestFit="1" customWidth="1"/>
  </cols>
  <sheetData>
    <row r="1" spans="1:15" ht="26.25" x14ac:dyDescent="0.4">
      <c r="A1" s="39" t="s">
        <v>115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21" x14ac:dyDescent="0.35">
      <c r="B2" s="15" t="s">
        <v>111</v>
      </c>
    </row>
    <row r="3" spans="1:15" ht="21" x14ac:dyDescent="0.35">
      <c r="B3" s="3" t="s">
        <v>72</v>
      </c>
    </row>
    <row r="4" spans="1:15" ht="21" x14ac:dyDescent="0.35">
      <c r="B4" s="3" t="s">
        <v>104</v>
      </c>
    </row>
    <row r="5" spans="1:15" ht="21" x14ac:dyDescent="0.35">
      <c r="B5" s="3" t="s">
        <v>105</v>
      </c>
    </row>
    <row r="6" spans="1:15" ht="21" x14ac:dyDescent="0.35">
      <c r="B6" s="3" t="s">
        <v>55</v>
      </c>
    </row>
    <row r="7" spans="1:15" ht="21" x14ac:dyDescent="0.35">
      <c r="B7" s="3" t="s">
        <v>62</v>
      </c>
    </row>
    <row r="8" spans="1:15" ht="21" x14ac:dyDescent="0.35">
      <c r="B8" s="3" t="s">
        <v>56</v>
      </c>
    </row>
    <row r="9" spans="1:15" ht="21" x14ac:dyDescent="0.35">
      <c r="B9" s="3" t="s">
        <v>57</v>
      </c>
    </row>
    <row r="10" spans="1:15" ht="21" x14ac:dyDescent="0.35">
      <c r="B10" s="3" t="s">
        <v>58</v>
      </c>
    </row>
    <row r="11" spans="1:15" ht="21" x14ac:dyDescent="0.35">
      <c r="B11" s="3" t="s">
        <v>67</v>
      </c>
    </row>
    <row r="12" spans="1:15" ht="21" x14ac:dyDescent="0.35">
      <c r="B12" s="3" t="s">
        <v>68</v>
      </c>
    </row>
    <row r="13" spans="1:15" ht="21" x14ac:dyDescent="0.35">
      <c r="B13" s="3" t="s">
        <v>69</v>
      </c>
    </row>
    <row r="14" spans="1:15" ht="21" x14ac:dyDescent="0.35">
      <c r="B14" s="34" t="s">
        <v>134</v>
      </c>
    </row>
    <row r="15" spans="1:15" ht="21" x14ac:dyDescent="0.35">
      <c r="A15" s="6" t="s">
        <v>28</v>
      </c>
      <c r="B15" s="1" t="s">
        <v>116</v>
      </c>
      <c r="C15" s="1" t="s">
        <v>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11</v>
      </c>
      <c r="N15" s="1" t="s">
        <v>12</v>
      </c>
    </row>
    <row r="16" spans="1:15" ht="21" x14ac:dyDescent="0.35">
      <c r="A16" s="2" t="s">
        <v>29</v>
      </c>
      <c r="B16" s="10" t="s">
        <v>73</v>
      </c>
      <c r="C16" s="19">
        <v>127</v>
      </c>
      <c r="D16" s="19">
        <v>127</v>
      </c>
      <c r="E16" s="19">
        <v>127</v>
      </c>
      <c r="F16" s="19">
        <v>127</v>
      </c>
      <c r="G16" s="19">
        <v>127</v>
      </c>
      <c r="H16" s="19">
        <v>127</v>
      </c>
      <c r="I16" s="19">
        <v>127</v>
      </c>
      <c r="J16" s="19">
        <v>127</v>
      </c>
      <c r="K16" s="19">
        <v>127</v>
      </c>
      <c r="L16" s="19">
        <v>127</v>
      </c>
      <c r="M16" s="19">
        <v>127</v>
      </c>
      <c r="N16" s="19">
        <v>127</v>
      </c>
      <c r="O16" s="21" t="s">
        <v>63</v>
      </c>
    </row>
    <row r="17" spans="1:19" ht="21" x14ac:dyDescent="0.35">
      <c r="A17" s="2" t="s">
        <v>30</v>
      </c>
      <c r="B17" s="11" t="s">
        <v>74</v>
      </c>
      <c r="C17" s="20">
        <v>117</v>
      </c>
      <c r="D17" s="20">
        <v>117</v>
      </c>
      <c r="E17" s="20">
        <v>117</v>
      </c>
      <c r="F17" s="20">
        <v>117</v>
      </c>
      <c r="G17" s="20">
        <v>117</v>
      </c>
      <c r="H17" s="20">
        <v>117</v>
      </c>
      <c r="I17" s="20">
        <v>117</v>
      </c>
      <c r="J17" s="20">
        <v>117</v>
      </c>
      <c r="K17" s="20">
        <v>117</v>
      </c>
      <c r="L17" s="20">
        <v>117</v>
      </c>
      <c r="M17" s="20">
        <v>117</v>
      </c>
      <c r="N17" s="20">
        <v>117</v>
      </c>
      <c r="O17" s="21" t="s">
        <v>63</v>
      </c>
    </row>
    <row r="18" spans="1:19" ht="21" x14ac:dyDescent="0.35">
      <c r="A18" s="2" t="s">
        <v>31</v>
      </c>
      <c r="B18" s="11" t="s">
        <v>75</v>
      </c>
      <c r="C18" s="20">
        <v>12</v>
      </c>
      <c r="D18" s="20">
        <v>12</v>
      </c>
      <c r="E18" s="20">
        <v>12</v>
      </c>
      <c r="F18" s="20">
        <v>12</v>
      </c>
      <c r="G18" s="20">
        <v>12</v>
      </c>
      <c r="H18" s="20">
        <v>12</v>
      </c>
      <c r="I18" s="20">
        <v>12</v>
      </c>
      <c r="J18" s="20">
        <v>12</v>
      </c>
      <c r="K18" s="20">
        <v>12</v>
      </c>
      <c r="L18" s="20">
        <v>12</v>
      </c>
      <c r="M18" s="20">
        <v>12</v>
      </c>
      <c r="N18" s="20">
        <v>12</v>
      </c>
      <c r="O18" s="21" t="s">
        <v>63</v>
      </c>
    </row>
    <row r="19" spans="1:19" ht="21" x14ac:dyDescent="0.35">
      <c r="A19" s="2" t="s">
        <v>32</v>
      </c>
      <c r="B19" s="11" t="s">
        <v>76</v>
      </c>
      <c r="C19" s="20">
        <v>111.45358536585366</v>
      </c>
      <c r="D19" s="20">
        <v>101.8098536585366</v>
      </c>
      <c r="E19" s="20">
        <v>95.403585365853644</v>
      </c>
      <c r="F19" s="20">
        <v>91.804221951219532</v>
      </c>
      <c r="G19" s="20">
        <v>90.763221951219521</v>
      </c>
      <c r="H19" s="20">
        <v>88.598341463414656</v>
      </c>
      <c r="I19" s="20">
        <v>88.323853658536578</v>
      </c>
      <c r="J19" s="20">
        <v>87.434829268292646</v>
      </c>
      <c r="K19" s="20">
        <v>87.252829268292686</v>
      </c>
      <c r="L19" s="20">
        <v>93.41748780487805</v>
      </c>
      <c r="M19" s="20">
        <v>114.6851219512195</v>
      </c>
      <c r="N19" s="20">
        <v>117</v>
      </c>
      <c r="O19" s="21" t="s">
        <v>63</v>
      </c>
    </row>
    <row r="20" spans="1:19" ht="21" x14ac:dyDescent="0.35">
      <c r="A20" s="2" t="s">
        <v>33</v>
      </c>
      <c r="B20" s="11" t="s">
        <v>77</v>
      </c>
      <c r="C20" s="20">
        <v>36</v>
      </c>
      <c r="D20" s="20">
        <v>28</v>
      </c>
      <c r="E20" s="20">
        <v>22</v>
      </c>
      <c r="F20" s="20">
        <v>18</v>
      </c>
      <c r="G20" s="20">
        <v>15</v>
      </c>
      <c r="H20" s="20">
        <v>15</v>
      </c>
      <c r="I20" s="20">
        <v>14</v>
      </c>
      <c r="J20" s="20">
        <v>14</v>
      </c>
      <c r="K20" s="20">
        <v>14</v>
      </c>
      <c r="L20" s="20">
        <v>18</v>
      </c>
      <c r="M20" s="20">
        <v>25</v>
      </c>
      <c r="N20" s="20">
        <v>34</v>
      </c>
      <c r="O20" s="21" t="s">
        <v>63</v>
      </c>
    </row>
    <row r="21" spans="1:19" ht="21" x14ac:dyDescent="0.35">
      <c r="A21" s="2" t="s">
        <v>34</v>
      </c>
      <c r="B21" s="11" t="s">
        <v>16</v>
      </c>
      <c r="C21" s="12">
        <f>C23+C22</f>
        <v>91.340999999999994</v>
      </c>
      <c r="D21" s="12">
        <f t="shared" ref="D21:K21" si="0">D23+D22</f>
        <v>77.051999999999992</v>
      </c>
      <c r="E21" s="12">
        <f t="shared" si="0"/>
        <v>61.765999999999991</v>
      </c>
      <c r="F21" s="12">
        <f t="shared" si="0"/>
        <v>46.904999999999987</v>
      </c>
      <c r="G21" s="12">
        <f t="shared" si="0"/>
        <v>32.357999999999983</v>
      </c>
      <c r="H21" s="12">
        <f t="shared" si="0"/>
        <v>25.279999999999983</v>
      </c>
      <c r="I21" s="12">
        <f t="shared" si="0"/>
        <v>14.520999999999983</v>
      </c>
      <c r="J21" s="12">
        <f t="shared" si="0"/>
        <v>22.957999999999984</v>
      </c>
      <c r="K21" s="12">
        <f t="shared" si="0"/>
        <v>37.201999999999984</v>
      </c>
      <c r="L21" s="12">
        <f>L23+L22</f>
        <v>96.814999999999984</v>
      </c>
      <c r="M21" s="35">
        <v>91</v>
      </c>
      <c r="N21" s="12">
        <f>N23+N22</f>
        <v>102.96</v>
      </c>
      <c r="O21" s="37" t="s">
        <v>103</v>
      </c>
    </row>
    <row r="22" spans="1:19" ht="21" x14ac:dyDescent="0.35">
      <c r="A22" s="2" t="s">
        <v>35</v>
      </c>
      <c r="B22" s="11" t="s">
        <v>15</v>
      </c>
      <c r="C22" s="18">
        <v>12</v>
      </c>
      <c r="D22" s="18">
        <v>12</v>
      </c>
      <c r="E22" s="18">
        <v>12</v>
      </c>
      <c r="F22" s="18">
        <v>12</v>
      </c>
      <c r="G22" s="18">
        <v>12</v>
      </c>
      <c r="H22" s="18">
        <v>12</v>
      </c>
      <c r="I22" s="18">
        <v>12</v>
      </c>
      <c r="J22" s="18">
        <v>12</v>
      </c>
      <c r="K22" s="18">
        <v>12</v>
      </c>
      <c r="L22" s="18">
        <v>12</v>
      </c>
      <c r="M22" s="18">
        <v>12</v>
      </c>
      <c r="N22" s="18">
        <v>12</v>
      </c>
      <c r="O22" s="7" t="s">
        <v>63</v>
      </c>
    </row>
    <row r="23" spans="1:19" ht="21" x14ac:dyDescent="0.35">
      <c r="A23" s="2" t="s">
        <v>36</v>
      </c>
      <c r="B23" s="11" t="s">
        <v>17</v>
      </c>
      <c r="C23" s="12">
        <f>N39</f>
        <v>79.340999999999994</v>
      </c>
      <c r="D23" s="12">
        <f>C39</f>
        <v>65.051999999999992</v>
      </c>
      <c r="E23" s="12">
        <f t="shared" ref="E23:L23" si="1">D39</f>
        <v>49.765999999999991</v>
      </c>
      <c r="F23" s="12">
        <f>E39</f>
        <v>34.904999999999987</v>
      </c>
      <c r="G23" s="12">
        <f t="shared" si="1"/>
        <v>20.357999999999983</v>
      </c>
      <c r="H23" s="12">
        <f t="shared" si="1"/>
        <v>13.279999999999983</v>
      </c>
      <c r="I23" s="12">
        <f t="shared" si="1"/>
        <v>2.520999999999983</v>
      </c>
      <c r="J23" s="12">
        <f t="shared" si="1"/>
        <v>10.957999999999984</v>
      </c>
      <c r="K23" s="12">
        <f t="shared" si="1"/>
        <v>25.201999999999984</v>
      </c>
      <c r="L23" s="12">
        <f t="shared" si="1"/>
        <v>84.814999999999984</v>
      </c>
      <c r="M23" s="12">
        <f>M21-M22</f>
        <v>79</v>
      </c>
      <c r="N23" s="12">
        <f>M39</f>
        <v>90.96</v>
      </c>
      <c r="O23" s="8"/>
    </row>
    <row r="24" spans="1:19" s="5" customFormat="1" ht="21" x14ac:dyDescent="0.35">
      <c r="A24" s="4" t="s">
        <v>37</v>
      </c>
      <c r="B24" s="38" t="s">
        <v>18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9"/>
    </row>
    <row r="25" spans="1:19" s="5" customFormat="1" ht="21" x14ac:dyDescent="0.35">
      <c r="A25" s="4" t="s">
        <v>38</v>
      </c>
      <c r="B25" s="13" t="s">
        <v>108</v>
      </c>
      <c r="C25" s="27">
        <v>1.298</v>
      </c>
      <c r="D25" s="27">
        <v>0.30099999999999999</v>
      </c>
      <c r="E25" s="27">
        <v>0.72599999999999998</v>
      </c>
      <c r="F25" s="27">
        <v>1.04</v>
      </c>
      <c r="G25" s="27">
        <v>5.6340000000000003</v>
      </c>
      <c r="H25" s="27">
        <v>1.9530000000000001</v>
      </c>
      <c r="I25" s="27">
        <v>2.149</v>
      </c>
      <c r="J25" s="27">
        <v>7.9560000000000004</v>
      </c>
      <c r="K25" s="27">
        <v>53.325000000000003</v>
      </c>
      <c r="L25" s="27">
        <v>47.9</v>
      </c>
      <c r="M25" s="27">
        <v>5.6719999999999997</v>
      </c>
      <c r="N25" s="27">
        <v>1.093</v>
      </c>
      <c r="O25" s="21" t="s">
        <v>63</v>
      </c>
    </row>
    <row r="26" spans="1:19" s="5" customFormat="1" ht="21" x14ac:dyDescent="0.35">
      <c r="A26" s="4" t="s">
        <v>39</v>
      </c>
      <c r="B26" s="13" t="s">
        <v>107</v>
      </c>
      <c r="C26" s="27">
        <v>0.59799999999999998</v>
      </c>
      <c r="D26" s="27">
        <v>0.75600000000000001</v>
      </c>
      <c r="E26" s="27">
        <v>1.2529999999999999</v>
      </c>
      <c r="F26" s="27">
        <v>0.69899999999999995</v>
      </c>
      <c r="G26" s="27">
        <v>5.5119999999999996</v>
      </c>
      <c r="H26" s="27">
        <v>5.0190000000000001</v>
      </c>
      <c r="I26" s="27">
        <v>1.4239999999999999</v>
      </c>
      <c r="J26" s="27">
        <v>1.6060000000000001</v>
      </c>
      <c r="K26" s="27">
        <v>1.2</v>
      </c>
      <c r="L26" s="27">
        <v>2.391</v>
      </c>
      <c r="M26" s="27">
        <v>2.145</v>
      </c>
      <c r="N26" s="27">
        <v>2.222</v>
      </c>
      <c r="O26" s="21" t="s">
        <v>63</v>
      </c>
    </row>
    <row r="27" spans="1:19" s="5" customFormat="1" ht="21" x14ac:dyDescent="0.35">
      <c r="A27" s="4" t="s">
        <v>40</v>
      </c>
      <c r="B27" s="13" t="s">
        <v>106</v>
      </c>
      <c r="C27" s="27">
        <v>0.64900000000000002</v>
      </c>
      <c r="D27" s="27">
        <v>0.53500000000000003</v>
      </c>
      <c r="E27" s="27">
        <v>0.56200000000000006</v>
      </c>
      <c r="F27" s="27">
        <v>1.149</v>
      </c>
      <c r="G27" s="27">
        <v>0.80500000000000005</v>
      </c>
      <c r="H27" s="27">
        <v>0.19400000000000001</v>
      </c>
      <c r="I27" s="27">
        <v>0.61699999999999999</v>
      </c>
      <c r="J27" s="27">
        <v>1.7</v>
      </c>
      <c r="K27" s="27">
        <v>17.716000000000001</v>
      </c>
      <c r="L27" s="27">
        <v>12.311</v>
      </c>
      <c r="M27" s="27">
        <v>17.29</v>
      </c>
      <c r="N27" s="27">
        <v>4.7969999999999997</v>
      </c>
      <c r="O27" s="21" t="s">
        <v>63</v>
      </c>
    </row>
    <row r="28" spans="1:19" s="5" customFormat="1" ht="21" x14ac:dyDescent="0.35">
      <c r="A28" s="4" t="s">
        <v>41</v>
      </c>
      <c r="B28" s="38" t="s">
        <v>96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9"/>
    </row>
    <row r="29" spans="1:19" s="5" customFormat="1" ht="21" x14ac:dyDescent="0.35">
      <c r="A29" s="4" t="s">
        <v>42</v>
      </c>
      <c r="B29" s="13" t="s">
        <v>109</v>
      </c>
      <c r="C29" s="27"/>
      <c r="D29" s="27"/>
      <c r="E29" s="27"/>
      <c r="F29" s="27"/>
      <c r="G29" s="27"/>
      <c r="H29" s="27"/>
      <c r="I29" s="27">
        <v>14</v>
      </c>
      <c r="J29" s="27">
        <v>14</v>
      </c>
      <c r="K29" s="27">
        <v>14</v>
      </c>
      <c r="L29" s="27">
        <v>14</v>
      </c>
      <c r="M29" s="27">
        <v>14</v>
      </c>
      <c r="N29" s="27"/>
      <c r="O29" s="21" t="s">
        <v>64</v>
      </c>
    </row>
    <row r="30" spans="1:19" s="5" customFormat="1" ht="21" x14ac:dyDescent="0.35">
      <c r="A30" s="4" t="s">
        <v>43</v>
      </c>
      <c r="B30" s="13" t="s">
        <v>110</v>
      </c>
      <c r="C30" s="27"/>
      <c r="D30" s="27"/>
      <c r="E30" s="27"/>
      <c r="F30" s="27"/>
      <c r="G30" s="27"/>
      <c r="H30" s="27"/>
      <c r="I30" s="27">
        <v>5</v>
      </c>
      <c r="J30" s="27">
        <v>5</v>
      </c>
      <c r="K30" s="27">
        <v>5</v>
      </c>
      <c r="L30" s="27">
        <v>5</v>
      </c>
      <c r="M30" s="27">
        <v>5</v>
      </c>
      <c r="N30" s="27"/>
      <c r="O30" s="21" t="s">
        <v>64</v>
      </c>
    </row>
    <row r="31" spans="1:19" s="5" customFormat="1" ht="21" x14ac:dyDescent="0.35">
      <c r="A31" s="4" t="s">
        <v>44</v>
      </c>
      <c r="B31" s="38" t="s">
        <v>95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9"/>
      <c r="S31" s="26"/>
    </row>
    <row r="32" spans="1:19" s="5" customFormat="1" ht="21" x14ac:dyDescent="0.35">
      <c r="A32" s="4" t="s">
        <v>45</v>
      </c>
      <c r="B32" s="14" t="s">
        <v>97</v>
      </c>
      <c r="C32" s="27">
        <v>2.194</v>
      </c>
      <c r="D32" s="27">
        <v>2.194</v>
      </c>
      <c r="E32" s="27">
        <v>2.194</v>
      </c>
      <c r="F32" s="27">
        <v>2.194</v>
      </c>
      <c r="G32" s="27">
        <v>2.194</v>
      </c>
      <c r="H32" s="27">
        <v>2.194</v>
      </c>
      <c r="I32" s="27">
        <v>2.194</v>
      </c>
      <c r="J32" s="27">
        <v>2.194</v>
      </c>
      <c r="K32" s="27">
        <v>2.194</v>
      </c>
      <c r="L32" s="27">
        <v>2.194</v>
      </c>
      <c r="M32" s="27">
        <v>2.194</v>
      </c>
      <c r="N32" s="27">
        <v>2.194</v>
      </c>
      <c r="O32" s="21" t="s">
        <v>63</v>
      </c>
    </row>
    <row r="33" spans="1:15" s="5" customFormat="1" ht="21" x14ac:dyDescent="0.35">
      <c r="A33" s="4" t="s">
        <v>46</v>
      </c>
      <c r="B33" s="14" t="s">
        <v>98</v>
      </c>
      <c r="C33" s="27">
        <v>7.9930000000000003</v>
      </c>
      <c r="D33" s="27">
        <v>7.9930000000000003</v>
      </c>
      <c r="E33" s="27">
        <v>7.9930000000000003</v>
      </c>
      <c r="F33" s="27">
        <v>7.9930000000000003</v>
      </c>
      <c r="G33" s="27">
        <v>7.9930000000000003</v>
      </c>
      <c r="H33" s="27">
        <v>7.9930000000000003</v>
      </c>
      <c r="I33" s="27">
        <v>7.9930000000000003</v>
      </c>
      <c r="J33" s="27">
        <v>7.9930000000000003</v>
      </c>
      <c r="K33" s="27">
        <v>7.9930000000000003</v>
      </c>
      <c r="L33" s="27">
        <v>7.9930000000000003</v>
      </c>
      <c r="M33" s="27">
        <v>7.9930000000000003</v>
      </c>
      <c r="N33" s="27">
        <v>7.9930000000000003</v>
      </c>
      <c r="O33" s="21" t="s">
        <v>63</v>
      </c>
    </row>
    <row r="34" spans="1:15" s="5" customFormat="1" ht="21" x14ac:dyDescent="0.35">
      <c r="A34" s="4" t="s">
        <v>47</v>
      </c>
      <c r="B34" s="14" t="s">
        <v>99</v>
      </c>
      <c r="C34" s="27">
        <v>0.15</v>
      </c>
      <c r="D34" s="27">
        <v>0.15</v>
      </c>
      <c r="E34" s="27">
        <v>0.15</v>
      </c>
      <c r="F34" s="27">
        <v>0.15</v>
      </c>
      <c r="G34" s="27">
        <v>0.15</v>
      </c>
      <c r="H34" s="27">
        <v>0.15</v>
      </c>
      <c r="I34" s="27">
        <v>0.15</v>
      </c>
      <c r="J34" s="27">
        <v>0.15</v>
      </c>
      <c r="K34" s="27">
        <v>0.15</v>
      </c>
      <c r="L34" s="27">
        <v>0.15</v>
      </c>
      <c r="M34" s="27">
        <v>0.15</v>
      </c>
      <c r="N34" s="27">
        <v>0.15</v>
      </c>
      <c r="O34" s="21" t="s">
        <v>63</v>
      </c>
    </row>
    <row r="35" spans="1:15" s="5" customFormat="1" ht="21" x14ac:dyDescent="0.35">
      <c r="A35" s="4" t="s">
        <v>48</v>
      </c>
      <c r="B35" s="14" t="s">
        <v>100</v>
      </c>
      <c r="C35" s="27">
        <v>0.83299999999999996</v>
      </c>
      <c r="D35" s="27">
        <v>0.83299999999999996</v>
      </c>
      <c r="E35" s="27">
        <v>0.83299999999999996</v>
      </c>
      <c r="F35" s="27">
        <v>0.83299999999999996</v>
      </c>
      <c r="G35" s="27">
        <v>0.83299999999999996</v>
      </c>
      <c r="H35" s="27">
        <v>0.83299999999999996</v>
      </c>
      <c r="I35" s="27">
        <v>0.83299999999999996</v>
      </c>
      <c r="J35" s="27">
        <v>0.83299999999999996</v>
      </c>
      <c r="K35" s="27">
        <v>0.83299999999999996</v>
      </c>
      <c r="L35" s="27">
        <v>0.83299999999999996</v>
      </c>
      <c r="M35" s="27">
        <v>0.83299999999999996</v>
      </c>
      <c r="N35" s="27">
        <v>0.83299999999999996</v>
      </c>
      <c r="O35" s="21" t="s">
        <v>63</v>
      </c>
    </row>
    <row r="36" spans="1:15" s="5" customFormat="1" ht="21" x14ac:dyDescent="0.35">
      <c r="A36" s="4" t="s">
        <v>49</v>
      </c>
      <c r="B36" s="14" t="s">
        <v>101</v>
      </c>
      <c r="C36" s="27">
        <v>0.41699999999999998</v>
      </c>
      <c r="D36" s="27">
        <v>0.41699999999999998</v>
      </c>
      <c r="E36" s="27">
        <v>0.41699999999999998</v>
      </c>
      <c r="F36" s="27">
        <v>0.41699999999999998</v>
      </c>
      <c r="G36" s="27">
        <v>0.41699999999999998</v>
      </c>
      <c r="H36" s="27">
        <v>0.41699999999999998</v>
      </c>
      <c r="I36" s="27">
        <v>0.41699999999999998</v>
      </c>
      <c r="J36" s="27">
        <v>0.41699999999999998</v>
      </c>
      <c r="K36" s="27">
        <v>0.41699999999999998</v>
      </c>
      <c r="L36" s="27">
        <v>0.41699999999999998</v>
      </c>
      <c r="M36" s="27">
        <v>0.41699999999999998</v>
      </c>
      <c r="N36" s="27">
        <v>0.41699999999999998</v>
      </c>
      <c r="O36" s="21" t="s">
        <v>63</v>
      </c>
    </row>
    <row r="37" spans="1:15" s="5" customFormat="1" ht="21" x14ac:dyDescent="0.35">
      <c r="A37" s="4" t="s">
        <v>49</v>
      </c>
      <c r="B37" s="14" t="s">
        <v>102</v>
      </c>
      <c r="C37" s="27">
        <v>4</v>
      </c>
      <c r="D37" s="27">
        <v>4</v>
      </c>
      <c r="E37" s="27">
        <v>4</v>
      </c>
      <c r="F37" s="27">
        <v>4</v>
      </c>
      <c r="G37" s="27">
        <v>1.125</v>
      </c>
      <c r="H37" s="27">
        <v>1.125</v>
      </c>
      <c r="I37" s="27">
        <v>1.125</v>
      </c>
      <c r="J37" s="27">
        <v>1.125</v>
      </c>
      <c r="K37" s="27">
        <v>1.125</v>
      </c>
      <c r="L37" s="27">
        <v>1.125</v>
      </c>
      <c r="M37" s="27">
        <v>1.125</v>
      </c>
      <c r="N37" s="27">
        <v>1.125</v>
      </c>
      <c r="O37" s="21" t="s">
        <v>63</v>
      </c>
    </row>
    <row r="38" spans="1:15" s="5" customFormat="1" ht="21" x14ac:dyDescent="0.35">
      <c r="A38" s="4" t="s">
        <v>50</v>
      </c>
      <c r="B38" s="38" t="s">
        <v>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9"/>
    </row>
    <row r="39" spans="1:15" s="5" customFormat="1" ht="21" x14ac:dyDescent="0.35">
      <c r="A39" s="4" t="s">
        <v>51</v>
      </c>
      <c r="B39" s="13" t="s">
        <v>112</v>
      </c>
      <c r="C39" s="28">
        <f>C23+C25+C29+C30-C32-C33-C34-C35-C36-C37</f>
        <v>65.051999999999992</v>
      </c>
      <c r="D39" s="28">
        <f t="shared" ref="D39:N39" si="2">D23+D25+D29+D30-D32-D33-D34-D35-D36-D37</f>
        <v>49.765999999999991</v>
      </c>
      <c r="E39" s="28">
        <f t="shared" si="2"/>
        <v>34.904999999999987</v>
      </c>
      <c r="F39" s="28">
        <f t="shared" si="2"/>
        <v>20.357999999999983</v>
      </c>
      <c r="G39" s="28">
        <f t="shared" si="2"/>
        <v>13.279999999999983</v>
      </c>
      <c r="H39" s="28">
        <f>H23+H25+H29+H30-H32-H33-H34-H35-H36-H37</f>
        <v>2.520999999999983</v>
      </c>
      <c r="I39" s="28">
        <f t="shared" si="2"/>
        <v>10.957999999999984</v>
      </c>
      <c r="J39" s="28">
        <f t="shared" si="2"/>
        <v>25.201999999999984</v>
      </c>
      <c r="K39" s="28">
        <f t="shared" si="2"/>
        <v>84.814999999999984</v>
      </c>
      <c r="L39" s="28">
        <f t="shared" si="2"/>
        <v>139.00299999999999</v>
      </c>
      <c r="M39" s="28">
        <f t="shared" si="2"/>
        <v>90.96</v>
      </c>
      <c r="N39" s="28">
        <f t="shared" si="2"/>
        <v>79.340999999999994</v>
      </c>
      <c r="O39" s="9"/>
    </row>
    <row r="40" spans="1:15" s="5" customFormat="1" ht="21" x14ac:dyDescent="0.35">
      <c r="A40" s="4" t="s">
        <v>52</v>
      </c>
      <c r="B40" s="13" t="s">
        <v>113</v>
      </c>
      <c r="C40" s="28">
        <f>C23+C26+C29+C30-C32-C33-C34-C35-C36-C37</f>
        <v>64.35199999999999</v>
      </c>
      <c r="D40" s="28">
        <f t="shared" ref="D40:N40" si="3">D23+D26+D29+D30-D32-D33-D34-D35-D36-D37</f>
        <v>50.220999999999989</v>
      </c>
      <c r="E40" s="28">
        <f t="shared" si="3"/>
        <v>35.431999999999988</v>
      </c>
      <c r="F40" s="28">
        <f t="shared" si="3"/>
        <v>20.016999999999982</v>
      </c>
      <c r="G40" s="28">
        <f t="shared" si="3"/>
        <v>13.157999999999983</v>
      </c>
      <c r="H40" s="28">
        <f t="shared" si="3"/>
        <v>5.5869999999999855</v>
      </c>
      <c r="I40" s="28">
        <f t="shared" si="3"/>
        <v>10.232999999999983</v>
      </c>
      <c r="J40" s="28">
        <f t="shared" si="3"/>
        <v>18.85199999999999</v>
      </c>
      <c r="K40" s="28">
        <f t="shared" si="3"/>
        <v>32.689999999999984</v>
      </c>
      <c r="L40" s="28">
        <f t="shared" si="3"/>
        <v>93.493999999999986</v>
      </c>
      <c r="M40" s="28">
        <f t="shared" si="3"/>
        <v>87.432999999999993</v>
      </c>
      <c r="N40" s="28">
        <f t="shared" si="3"/>
        <v>80.469999999999985</v>
      </c>
      <c r="O40" s="9"/>
    </row>
    <row r="41" spans="1:15" s="5" customFormat="1" ht="21" x14ac:dyDescent="0.35">
      <c r="A41" s="4" t="s">
        <v>53</v>
      </c>
      <c r="B41" s="16" t="s">
        <v>114</v>
      </c>
      <c r="C41" s="29">
        <f>C23+C27+C29+C30-C32-C33-C34-C35-C36-C37</f>
        <v>64.402999999999992</v>
      </c>
      <c r="D41" s="29">
        <f t="shared" ref="D41:N41" si="4">D23+D27+D29+D30-D32-D33-D34-D35-D36-D37</f>
        <v>49.999999999999986</v>
      </c>
      <c r="E41" s="29">
        <f t="shared" si="4"/>
        <v>34.740999999999985</v>
      </c>
      <c r="F41" s="29">
        <f t="shared" si="4"/>
        <v>20.466999999999985</v>
      </c>
      <c r="G41" s="29">
        <f t="shared" si="4"/>
        <v>8.4509999999999827</v>
      </c>
      <c r="H41" s="29">
        <f t="shared" si="4"/>
        <v>0.76199999999998336</v>
      </c>
      <c r="I41" s="29">
        <f t="shared" si="4"/>
        <v>9.4259999999999842</v>
      </c>
      <c r="J41" s="29">
        <f t="shared" si="4"/>
        <v>18.945999999999984</v>
      </c>
      <c r="K41" s="29">
        <f t="shared" si="4"/>
        <v>49.205999999999982</v>
      </c>
      <c r="L41" s="29">
        <f t="shared" si="4"/>
        <v>103.41399999999997</v>
      </c>
      <c r="M41" s="29">
        <f t="shared" si="4"/>
        <v>102.57799999999999</v>
      </c>
      <c r="N41" s="29">
        <f t="shared" si="4"/>
        <v>83.044999999999987</v>
      </c>
      <c r="O41" s="9"/>
    </row>
    <row r="42" spans="1:15" ht="21" x14ac:dyDescent="0.35">
      <c r="B42" s="22" t="s">
        <v>78</v>
      </c>
      <c r="C42" s="30">
        <f>C39+C22</f>
        <v>77.051999999999992</v>
      </c>
      <c r="D42" s="30">
        <f t="shared" ref="D42:N42" si="5">D39+D22</f>
        <v>61.765999999999991</v>
      </c>
      <c r="E42" s="30">
        <f t="shared" si="5"/>
        <v>46.904999999999987</v>
      </c>
      <c r="F42" s="30">
        <f t="shared" si="5"/>
        <v>32.357999999999983</v>
      </c>
      <c r="G42" s="30">
        <f t="shared" si="5"/>
        <v>25.279999999999983</v>
      </c>
      <c r="H42" s="30">
        <f t="shared" si="5"/>
        <v>14.520999999999983</v>
      </c>
      <c r="I42" s="30">
        <f t="shared" si="5"/>
        <v>22.957999999999984</v>
      </c>
      <c r="J42" s="30">
        <f t="shared" si="5"/>
        <v>37.201999999999984</v>
      </c>
      <c r="K42" s="30">
        <f t="shared" si="5"/>
        <v>96.814999999999984</v>
      </c>
      <c r="L42" s="30">
        <f t="shared" si="5"/>
        <v>151.00299999999999</v>
      </c>
      <c r="M42" s="30">
        <f t="shared" si="5"/>
        <v>102.96</v>
      </c>
      <c r="N42" s="30">
        <f t="shared" si="5"/>
        <v>91.340999999999994</v>
      </c>
      <c r="O42" s="24" t="s">
        <v>71</v>
      </c>
    </row>
    <row r="43" spans="1:15" ht="21" x14ac:dyDescent="0.35">
      <c r="B43" s="22" t="s">
        <v>79</v>
      </c>
      <c r="C43" s="30">
        <f>C40+C22</f>
        <v>76.35199999999999</v>
      </c>
      <c r="D43" s="30">
        <f t="shared" ref="D43:N43" si="6">D40+D22</f>
        <v>62.220999999999989</v>
      </c>
      <c r="E43" s="30">
        <f t="shared" si="6"/>
        <v>47.431999999999988</v>
      </c>
      <c r="F43" s="30">
        <f t="shared" si="6"/>
        <v>32.016999999999982</v>
      </c>
      <c r="G43" s="30">
        <f t="shared" si="6"/>
        <v>25.157999999999983</v>
      </c>
      <c r="H43" s="30">
        <f t="shared" si="6"/>
        <v>17.586999999999986</v>
      </c>
      <c r="I43" s="30">
        <f t="shared" si="6"/>
        <v>22.232999999999983</v>
      </c>
      <c r="J43" s="30">
        <f t="shared" si="6"/>
        <v>30.85199999999999</v>
      </c>
      <c r="K43" s="30">
        <f t="shared" si="6"/>
        <v>44.689999999999984</v>
      </c>
      <c r="L43" s="30">
        <f t="shared" si="6"/>
        <v>105.49399999999999</v>
      </c>
      <c r="M43" s="30">
        <f t="shared" si="6"/>
        <v>99.432999999999993</v>
      </c>
      <c r="N43" s="30">
        <f t="shared" si="6"/>
        <v>92.469999999999985</v>
      </c>
      <c r="O43" s="24" t="s">
        <v>71</v>
      </c>
    </row>
    <row r="44" spans="1:15" ht="21" x14ac:dyDescent="0.35">
      <c r="B44" s="22" t="s">
        <v>80</v>
      </c>
      <c r="C44" s="30">
        <f>C41+C22</f>
        <v>76.402999999999992</v>
      </c>
      <c r="D44" s="30">
        <f t="shared" ref="D44:N44" si="7">D41+D22</f>
        <v>61.999999999999986</v>
      </c>
      <c r="E44" s="30">
        <f t="shared" si="7"/>
        <v>46.740999999999985</v>
      </c>
      <c r="F44" s="30">
        <f t="shared" si="7"/>
        <v>32.466999999999985</v>
      </c>
      <c r="G44" s="30">
        <f t="shared" si="7"/>
        <v>20.450999999999983</v>
      </c>
      <c r="H44" s="30">
        <f t="shared" si="7"/>
        <v>12.761999999999983</v>
      </c>
      <c r="I44" s="30">
        <f t="shared" si="7"/>
        <v>21.425999999999984</v>
      </c>
      <c r="J44" s="30">
        <f t="shared" si="7"/>
        <v>30.945999999999984</v>
      </c>
      <c r="K44" s="30">
        <f t="shared" si="7"/>
        <v>61.205999999999982</v>
      </c>
      <c r="L44" s="30">
        <f t="shared" si="7"/>
        <v>115.41399999999997</v>
      </c>
      <c r="M44" s="30">
        <f t="shared" si="7"/>
        <v>114.57799999999999</v>
      </c>
      <c r="N44" s="30">
        <f t="shared" si="7"/>
        <v>95.044999999999987</v>
      </c>
      <c r="O44" s="24" t="s">
        <v>71</v>
      </c>
    </row>
  </sheetData>
  <mergeCells count="5">
    <mergeCell ref="B24:N24"/>
    <mergeCell ref="B28:N28"/>
    <mergeCell ref="B31:N31"/>
    <mergeCell ref="B38:N38"/>
    <mergeCell ref="A1:O1"/>
  </mergeCells>
  <conditionalFormatting sqref="C39:N41">
    <cfRule type="cellIs" dxfId="14" priority="1" operator="lessThanOrEqual">
      <formula>0</formula>
    </cfRule>
    <cfRule type="cellIs" dxfId="13" priority="4" operator="lessThan">
      <formula>0</formula>
    </cfRule>
    <cfRule type="cellIs" dxfId="12" priority="5" operator="lessThan">
      <formula>0</formula>
    </cfRule>
  </conditionalFormatting>
  <conditionalFormatting sqref="C39:N39">
    <cfRule type="cellIs" dxfId="11" priority="2" operator="lessThanOrEqual">
      <formula>0</formula>
    </cfRule>
    <cfRule type="cellIs" dxfId="10" priority="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verticalDpi="0" r:id="rId1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5DB5-0B64-4E0B-B17A-1369617A952B}">
  <sheetPr>
    <tabColor theme="9" tint="0.39997558519241921"/>
  </sheetPr>
  <dimension ref="A1:O35"/>
  <sheetViews>
    <sheetView view="pageBreakPreview" zoomScale="90" zoomScaleNormal="80" zoomScaleSheetLayoutView="90" workbookViewId="0">
      <selection activeCell="H8" sqref="H8"/>
    </sheetView>
  </sheetViews>
  <sheetFormatPr defaultRowHeight="15" x14ac:dyDescent="0.25"/>
  <cols>
    <col min="1" max="1" width="6.7109375" bestFit="1" customWidth="1"/>
    <col min="2" max="2" width="57" customWidth="1"/>
    <col min="3" max="14" width="11.28515625" bestFit="1" customWidth="1"/>
    <col min="15" max="15" width="15.5703125" bestFit="1" customWidth="1"/>
  </cols>
  <sheetData>
    <row r="1" spans="1:15" ht="26.25" x14ac:dyDescent="0.25">
      <c r="A1" s="40" t="s">
        <v>140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1" x14ac:dyDescent="0.35">
      <c r="B2" s="15" t="s">
        <v>111</v>
      </c>
    </row>
    <row r="3" spans="1:15" ht="21" x14ac:dyDescent="0.35">
      <c r="B3" s="25" t="s">
        <v>135</v>
      </c>
    </row>
    <row r="4" spans="1:15" ht="21" x14ac:dyDescent="0.35">
      <c r="B4" s="3" t="s">
        <v>136</v>
      </c>
    </row>
    <row r="5" spans="1:15" ht="21" x14ac:dyDescent="0.35">
      <c r="B5" s="3" t="s">
        <v>137</v>
      </c>
    </row>
    <row r="6" spans="1:15" ht="21" x14ac:dyDescent="0.35">
      <c r="B6" s="3" t="s">
        <v>138</v>
      </c>
    </row>
    <row r="7" spans="1:15" ht="21" x14ac:dyDescent="0.35">
      <c r="B7" s="3" t="s">
        <v>129</v>
      </c>
    </row>
    <row r="8" spans="1:15" ht="21" x14ac:dyDescent="0.35">
      <c r="B8" s="3" t="s">
        <v>130</v>
      </c>
    </row>
    <row r="9" spans="1:15" ht="21" x14ac:dyDescent="0.35">
      <c r="B9" s="3" t="s">
        <v>131</v>
      </c>
    </row>
    <row r="10" spans="1:15" ht="21" x14ac:dyDescent="0.35">
      <c r="B10" s="3" t="s">
        <v>132</v>
      </c>
    </row>
    <row r="11" spans="1:15" ht="21" x14ac:dyDescent="0.35">
      <c r="B11" s="3" t="s">
        <v>133</v>
      </c>
    </row>
    <row r="12" spans="1:15" ht="21" x14ac:dyDescent="0.35">
      <c r="B12" s="34" t="s">
        <v>134</v>
      </c>
    </row>
    <row r="13" spans="1:15" ht="21" x14ac:dyDescent="0.35">
      <c r="A13" s="6" t="s">
        <v>28</v>
      </c>
      <c r="B13" s="1" t="s">
        <v>14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  <c r="K13" s="1" t="s">
        <v>9</v>
      </c>
      <c r="L13" s="1" t="s">
        <v>10</v>
      </c>
      <c r="M13" s="1" t="s">
        <v>11</v>
      </c>
      <c r="N13" s="1" t="s">
        <v>12</v>
      </c>
    </row>
    <row r="14" spans="1:15" ht="21" x14ac:dyDescent="0.35">
      <c r="A14" s="2" t="s">
        <v>29</v>
      </c>
      <c r="B14" s="10" t="s">
        <v>81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1" t="s">
        <v>63</v>
      </c>
    </row>
    <row r="15" spans="1:15" ht="21" x14ac:dyDescent="0.35">
      <c r="A15" s="2" t="s">
        <v>30</v>
      </c>
      <c r="B15" s="11" t="s">
        <v>93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 t="s">
        <v>63</v>
      </c>
    </row>
    <row r="16" spans="1:15" ht="21" x14ac:dyDescent="0.35">
      <c r="A16" s="2" t="s">
        <v>31</v>
      </c>
      <c r="B16" s="11" t="s">
        <v>94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 t="s">
        <v>63</v>
      </c>
    </row>
    <row r="17" spans="1:15" ht="21" x14ac:dyDescent="0.35">
      <c r="A17" s="2" t="s">
        <v>32</v>
      </c>
      <c r="B17" s="11" t="s">
        <v>83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 t="s">
        <v>63</v>
      </c>
    </row>
    <row r="18" spans="1:15" ht="21" x14ac:dyDescent="0.35">
      <c r="A18" s="2" t="s">
        <v>33</v>
      </c>
      <c r="B18" s="11" t="s">
        <v>82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 t="s">
        <v>63</v>
      </c>
    </row>
    <row r="19" spans="1:15" s="5" customFormat="1" ht="21" x14ac:dyDescent="0.35">
      <c r="A19" s="2" t="s">
        <v>34</v>
      </c>
      <c r="B19" s="11" t="s">
        <v>84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 t="s">
        <v>63</v>
      </c>
    </row>
    <row r="20" spans="1:15" s="5" customFormat="1" ht="21" x14ac:dyDescent="0.35">
      <c r="A20" s="4" t="s">
        <v>35</v>
      </c>
      <c r="B20" s="38" t="s">
        <v>85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9"/>
    </row>
    <row r="21" spans="1:15" s="5" customFormat="1" ht="21" x14ac:dyDescent="0.35">
      <c r="A21" s="4" t="s">
        <v>36</v>
      </c>
      <c r="B21" s="13" t="s">
        <v>22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21" t="s">
        <v>64</v>
      </c>
    </row>
    <row r="22" spans="1:15" s="5" customFormat="1" ht="21" x14ac:dyDescent="0.35">
      <c r="A22" s="4" t="s">
        <v>37</v>
      </c>
      <c r="B22" s="13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21" t="s">
        <v>64</v>
      </c>
    </row>
    <row r="23" spans="1:15" s="5" customFormat="1" ht="21" x14ac:dyDescent="0.35">
      <c r="A23" s="4" t="s">
        <v>38</v>
      </c>
      <c r="B23" s="38" t="s">
        <v>86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9"/>
    </row>
    <row r="24" spans="1:15" s="5" customFormat="1" ht="21" x14ac:dyDescent="0.35">
      <c r="A24" s="4" t="s">
        <v>39</v>
      </c>
      <c r="B24" s="14" t="s">
        <v>24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1" t="s">
        <v>63</v>
      </c>
    </row>
    <row r="25" spans="1:15" s="5" customFormat="1" ht="21" x14ac:dyDescent="0.35">
      <c r="A25" s="4" t="s">
        <v>40</v>
      </c>
      <c r="B25" s="14" t="s">
        <v>23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 t="s">
        <v>63</v>
      </c>
    </row>
    <row r="26" spans="1:15" s="5" customFormat="1" ht="21" x14ac:dyDescent="0.35">
      <c r="A26" s="4" t="s">
        <v>41</v>
      </c>
      <c r="B26" s="14" t="s">
        <v>25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1" t="s">
        <v>63</v>
      </c>
    </row>
    <row r="27" spans="1:15" s="5" customFormat="1" ht="21" x14ac:dyDescent="0.35">
      <c r="A27" s="4" t="s">
        <v>42</v>
      </c>
      <c r="B27" s="14" t="s">
        <v>26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1" t="s">
        <v>63</v>
      </c>
    </row>
    <row r="28" spans="1:15" s="5" customFormat="1" ht="21" x14ac:dyDescent="0.35">
      <c r="A28" s="4" t="s">
        <v>43</v>
      </c>
      <c r="B28" s="14" t="s">
        <v>27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1" t="s">
        <v>63</v>
      </c>
    </row>
    <row r="29" spans="1:15" s="5" customFormat="1" ht="21" x14ac:dyDescent="0.35">
      <c r="A29" s="4" t="s">
        <v>44</v>
      </c>
      <c r="B29" s="38" t="s">
        <v>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9"/>
    </row>
    <row r="30" spans="1:15" s="5" customFormat="1" ht="21" x14ac:dyDescent="0.35">
      <c r="A30" s="4" t="s">
        <v>45</v>
      </c>
      <c r="B30" s="13" t="s">
        <v>87</v>
      </c>
      <c r="C30" s="12">
        <f>C17+C21+C22-C24-C25-C26-C27-C28</f>
        <v>0</v>
      </c>
      <c r="D30" s="12">
        <f t="shared" ref="D30:N30" si="0">D17+D21+D22-D24-D25-D26-D27-D28</f>
        <v>0</v>
      </c>
      <c r="E30" s="12">
        <f t="shared" si="0"/>
        <v>0</v>
      </c>
      <c r="F30" s="12">
        <f t="shared" si="0"/>
        <v>0</v>
      </c>
      <c r="G30" s="12">
        <f t="shared" si="0"/>
        <v>0</v>
      </c>
      <c r="H30" s="12">
        <f t="shared" si="0"/>
        <v>0</v>
      </c>
      <c r="I30" s="12">
        <f t="shared" si="0"/>
        <v>0</v>
      </c>
      <c r="J30" s="12">
        <f t="shared" si="0"/>
        <v>0</v>
      </c>
      <c r="K30" s="12">
        <f t="shared" si="0"/>
        <v>0</v>
      </c>
      <c r="L30" s="12">
        <f t="shared" si="0"/>
        <v>0</v>
      </c>
      <c r="M30" s="12">
        <f t="shared" si="0"/>
        <v>0</v>
      </c>
      <c r="N30" s="12">
        <f t="shared" si="0"/>
        <v>0</v>
      </c>
      <c r="O30" s="9"/>
    </row>
    <row r="31" spans="1:15" s="5" customFormat="1" ht="21" x14ac:dyDescent="0.35">
      <c r="A31" s="4" t="s">
        <v>46</v>
      </c>
      <c r="B31" s="13" t="s">
        <v>88</v>
      </c>
      <c r="C31" s="12">
        <f>C18+C21+C22-C24-C25-C26-C27-C28</f>
        <v>0</v>
      </c>
      <c r="D31" s="12">
        <f t="shared" ref="D31:N31" si="1">D18+D21+D22-D24-D25-D26-D27-D28</f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H31" s="12">
        <f t="shared" si="1"/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1"/>
        <v>0</v>
      </c>
      <c r="O31" s="9"/>
    </row>
    <row r="32" spans="1:15" ht="21" x14ac:dyDescent="0.35">
      <c r="A32" s="4" t="s">
        <v>47</v>
      </c>
      <c r="B32" s="16" t="s">
        <v>89</v>
      </c>
      <c r="C32" s="17">
        <f>C19+C21+C22-C24-C25-C26-C27-C28</f>
        <v>0</v>
      </c>
      <c r="D32" s="17">
        <f t="shared" ref="D32:N32" si="2">D19+D21+D22-D24-D25-D26-D27-D28</f>
        <v>0</v>
      </c>
      <c r="E32" s="17">
        <f t="shared" si="2"/>
        <v>0</v>
      </c>
      <c r="F32" s="17">
        <f t="shared" si="2"/>
        <v>0</v>
      </c>
      <c r="G32" s="17">
        <f t="shared" si="2"/>
        <v>0</v>
      </c>
      <c r="H32" s="17">
        <f t="shared" si="2"/>
        <v>0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 t="shared" si="2"/>
        <v>0</v>
      </c>
      <c r="N32" s="17">
        <f t="shared" si="2"/>
        <v>0</v>
      </c>
      <c r="O32" s="9"/>
    </row>
    <row r="33" spans="2:15" ht="21" x14ac:dyDescent="0.35">
      <c r="B33" s="22" t="s">
        <v>90</v>
      </c>
      <c r="C33" s="23">
        <f>C30</f>
        <v>0</v>
      </c>
      <c r="D33" s="23">
        <f t="shared" ref="D33:N33" si="3">D30</f>
        <v>0</v>
      </c>
      <c r="E33" s="23">
        <f t="shared" si="3"/>
        <v>0</v>
      </c>
      <c r="F33" s="23">
        <f t="shared" si="3"/>
        <v>0</v>
      </c>
      <c r="G33" s="23">
        <f t="shared" si="3"/>
        <v>0</v>
      </c>
      <c r="H33" s="23">
        <f t="shared" si="3"/>
        <v>0</v>
      </c>
      <c r="I33" s="23">
        <f t="shared" si="3"/>
        <v>0</v>
      </c>
      <c r="J33" s="23">
        <f t="shared" si="3"/>
        <v>0</v>
      </c>
      <c r="K33" s="23">
        <f t="shared" si="3"/>
        <v>0</v>
      </c>
      <c r="L33" s="23">
        <f t="shared" si="3"/>
        <v>0</v>
      </c>
      <c r="M33" s="23">
        <f t="shared" si="3"/>
        <v>0</v>
      </c>
      <c r="N33" s="23">
        <f t="shared" si="3"/>
        <v>0</v>
      </c>
      <c r="O33" s="24" t="s">
        <v>71</v>
      </c>
    </row>
    <row r="34" spans="2:15" ht="21" x14ac:dyDescent="0.35">
      <c r="B34" s="22" t="s">
        <v>91</v>
      </c>
      <c r="C34" s="23">
        <f>C31</f>
        <v>0</v>
      </c>
      <c r="D34" s="23">
        <f t="shared" ref="D34:N34" si="4">D31</f>
        <v>0</v>
      </c>
      <c r="E34" s="23">
        <f t="shared" si="4"/>
        <v>0</v>
      </c>
      <c r="F34" s="23">
        <f t="shared" si="4"/>
        <v>0</v>
      </c>
      <c r="G34" s="23">
        <f t="shared" si="4"/>
        <v>0</v>
      </c>
      <c r="H34" s="23">
        <f t="shared" si="4"/>
        <v>0</v>
      </c>
      <c r="I34" s="23">
        <f t="shared" si="4"/>
        <v>0</v>
      </c>
      <c r="J34" s="23">
        <f t="shared" si="4"/>
        <v>0</v>
      </c>
      <c r="K34" s="23">
        <f t="shared" si="4"/>
        <v>0</v>
      </c>
      <c r="L34" s="23">
        <f t="shared" si="4"/>
        <v>0</v>
      </c>
      <c r="M34" s="23">
        <f t="shared" si="4"/>
        <v>0</v>
      </c>
      <c r="N34" s="23">
        <f t="shared" si="4"/>
        <v>0</v>
      </c>
      <c r="O34" s="24" t="s">
        <v>71</v>
      </c>
    </row>
    <row r="35" spans="2:15" ht="21" x14ac:dyDescent="0.35">
      <c r="B35" s="22" t="s">
        <v>92</v>
      </c>
      <c r="C35" s="23">
        <f>C32</f>
        <v>0</v>
      </c>
      <c r="D35" s="23">
        <f t="shared" ref="D35:N35" si="5">D32</f>
        <v>0</v>
      </c>
      <c r="E35" s="23">
        <f t="shared" si="5"/>
        <v>0</v>
      </c>
      <c r="F35" s="23">
        <f t="shared" si="5"/>
        <v>0</v>
      </c>
      <c r="G35" s="23">
        <f t="shared" si="5"/>
        <v>0</v>
      </c>
      <c r="H35" s="23">
        <f t="shared" si="5"/>
        <v>0</v>
      </c>
      <c r="I35" s="23">
        <f t="shared" si="5"/>
        <v>0</v>
      </c>
      <c r="J35" s="23">
        <f t="shared" si="5"/>
        <v>0</v>
      </c>
      <c r="K35" s="23">
        <f t="shared" si="5"/>
        <v>0</v>
      </c>
      <c r="L35" s="23">
        <f t="shared" si="5"/>
        <v>0</v>
      </c>
      <c r="M35" s="23">
        <f t="shared" si="5"/>
        <v>0</v>
      </c>
      <c r="N35" s="23">
        <f t="shared" si="5"/>
        <v>0</v>
      </c>
      <c r="O35" s="24" t="s">
        <v>71</v>
      </c>
    </row>
  </sheetData>
  <mergeCells count="4">
    <mergeCell ref="B20:N20"/>
    <mergeCell ref="B23:N23"/>
    <mergeCell ref="B29:N29"/>
    <mergeCell ref="A1:O1"/>
  </mergeCells>
  <conditionalFormatting sqref="C30:N32">
    <cfRule type="cellIs" dxfId="9" priority="1" operator="lessThanOrEqual">
      <formula>0</formula>
    </cfRule>
    <cfRule type="cellIs" dxfId="8" priority="4" operator="lessThan">
      <formula>0</formula>
    </cfRule>
    <cfRule type="cellIs" dxfId="7" priority="5" operator="lessThan">
      <formula>0</formula>
    </cfRule>
  </conditionalFormatting>
  <conditionalFormatting sqref="C30:N30">
    <cfRule type="cellIs" dxfId="6" priority="2" operator="lessThanOrEqual">
      <formula>0</formula>
    </cfRule>
    <cfRule type="cellIs" dxfId="5" priority="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verticalDpi="0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AB0D-CA45-4812-98CE-7E59E69BA00F}">
  <dimension ref="A1:O37"/>
  <sheetViews>
    <sheetView view="pageBreakPreview" topLeftCell="A28" zoomScaleNormal="85" zoomScaleSheetLayoutView="100" workbookViewId="0">
      <selection activeCell="E9" sqref="E9"/>
    </sheetView>
  </sheetViews>
  <sheetFormatPr defaultRowHeight="15" x14ac:dyDescent="0.25"/>
  <cols>
    <col min="1" max="1" width="6.7109375" bestFit="1" customWidth="1"/>
    <col min="2" max="2" width="57" customWidth="1"/>
    <col min="3" max="14" width="11.28515625" bestFit="1" customWidth="1"/>
    <col min="15" max="15" width="15.5703125" bestFit="1" customWidth="1"/>
  </cols>
  <sheetData>
    <row r="1" spans="1:15" ht="26.25" x14ac:dyDescent="0.25">
      <c r="A1" s="40" t="s">
        <v>127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1" x14ac:dyDescent="0.35">
      <c r="B2" s="15" t="s">
        <v>111</v>
      </c>
    </row>
    <row r="3" spans="1:15" ht="21" x14ac:dyDescent="0.35">
      <c r="B3" s="25" t="s">
        <v>135</v>
      </c>
    </row>
    <row r="4" spans="1:15" ht="21" x14ac:dyDescent="0.35">
      <c r="B4" s="3" t="s">
        <v>136</v>
      </c>
    </row>
    <row r="5" spans="1:15" ht="21" x14ac:dyDescent="0.35">
      <c r="B5" s="3" t="s">
        <v>137</v>
      </c>
    </row>
    <row r="6" spans="1:15" ht="21" x14ac:dyDescent="0.35">
      <c r="B6" s="3" t="s">
        <v>138</v>
      </c>
    </row>
    <row r="7" spans="1:15" ht="21" x14ac:dyDescent="0.35">
      <c r="B7" s="3" t="s">
        <v>129</v>
      </c>
    </row>
    <row r="8" spans="1:15" ht="21" x14ac:dyDescent="0.35">
      <c r="B8" s="3" t="s">
        <v>130</v>
      </c>
    </row>
    <row r="9" spans="1:15" ht="21" x14ac:dyDescent="0.35">
      <c r="B9" s="3" t="s">
        <v>131</v>
      </c>
    </row>
    <row r="10" spans="1:15" ht="21" x14ac:dyDescent="0.35">
      <c r="B10" s="3" t="s">
        <v>132</v>
      </c>
    </row>
    <row r="11" spans="1:15" ht="21" x14ac:dyDescent="0.35">
      <c r="B11" s="3" t="s">
        <v>133</v>
      </c>
    </row>
    <row r="12" spans="1:15" ht="21" x14ac:dyDescent="0.35">
      <c r="B12" s="34" t="s">
        <v>134</v>
      </c>
    </row>
    <row r="13" spans="1:15" ht="21" x14ac:dyDescent="0.35">
      <c r="A13" s="6" t="s">
        <v>28</v>
      </c>
      <c r="B13" s="1" t="s">
        <v>128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  <c r="K13" s="1" t="s">
        <v>9</v>
      </c>
      <c r="L13" s="1" t="s">
        <v>10</v>
      </c>
      <c r="M13" s="1" t="s">
        <v>11</v>
      </c>
      <c r="N13" s="1" t="s">
        <v>12</v>
      </c>
    </row>
    <row r="14" spans="1:15" ht="21" x14ac:dyDescent="0.35">
      <c r="A14" s="2" t="s">
        <v>29</v>
      </c>
      <c r="B14" s="10" t="s">
        <v>81</v>
      </c>
      <c r="C14" s="19">
        <v>560</v>
      </c>
      <c r="D14" s="19">
        <v>560</v>
      </c>
      <c r="E14" s="19">
        <v>560</v>
      </c>
      <c r="F14" s="19">
        <v>560</v>
      </c>
      <c r="G14" s="19">
        <v>560</v>
      </c>
      <c r="H14" s="19">
        <v>560</v>
      </c>
      <c r="I14" s="19">
        <v>560</v>
      </c>
      <c r="J14" s="19">
        <v>560</v>
      </c>
      <c r="K14" s="19">
        <v>560</v>
      </c>
      <c r="L14" s="19">
        <v>560</v>
      </c>
      <c r="M14" s="19">
        <v>560</v>
      </c>
      <c r="N14" s="19">
        <v>560</v>
      </c>
      <c r="O14" s="21" t="s">
        <v>63</v>
      </c>
    </row>
    <row r="15" spans="1:15" ht="21" x14ac:dyDescent="0.35">
      <c r="A15" s="2" t="s">
        <v>30</v>
      </c>
      <c r="B15" s="11" t="s">
        <v>93</v>
      </c>
      <c r="C15" s="20">
        <v>234.857</v>
      </c>
      <c r="D15" s="20">
        <v>234.857</v>
      </c>
      <c r="E15" s="20">
        <v>234.857</v>
      </c>
      <c r="F15" s="20">
        <v>234.857</v>
      </c>
      <c r="G15" s="20">
        <v>234.857</v>
      </c>
      <c r="H15" s="20">
        <v>234.857</v>
      </c>
      <c r="I15" s="20">
        <v>234.857</v>
      </c>
      <c r="J15" s="20">
        <v>234.857</v>
      </c>
      <c r="K15" s="20">
        <v>234.857</v>
      </c>
      <c r="L15" s="20">
        <v>234.857</v>
      </c>
      <c r="M15" s="20">
        <v>234.857</v>
      </c>
      <c r="N15" s="20">
        <v>234.857</v>
      </c>
      <c r="O15" s="21" t="s">
        <v>63</v>
      </c>
    </row>
    <row r="16" spans="1:15" ht="21" x14ac:dyDescent="0.35">
      <c r="A16" s="2" t="s">
        <v>31</v>
      </c>
      <c r="B16" s="11" t="s">
        <v>121</v>
      </c>
      <c r="C16" s="31">
        <v>20.298815999999999</v>
      </c>
      <c r="D16" s="31">
        <v>19.117728</v>
      </c>
      <c r="E16" s="31">
        <v>17.897760000000005</v>
      </c>
      <c r="F16" s="31">
        <v>13.803000000000001</v>
      </c>
      <c r="G16" s="31">
        <v>46.662048000000006</v>
      </c>
      <c r="H16" s="31">
        <v>50.460192000000006</v>
      </c>
      <c r="I16" s="31">
        <v>60.788447999999995</v>
      </c>
      <c r="J16" s="31">
        <v>77.733215999999999</v>
      </c>
      <c r="K16" s="31">
        <v>255.39840000000001</v>
      </c>
      <c r="L16" s="31">
        <v>204.43449599999997</v>
      </c>
      <c r="M16" s="31">
        <v>56.89</v>
      </c>
      <c r="N16" s="31">
        <v>23.465376000000006</v>
      </c>
      <c r="O16" s="21" t="s">
        <v>63</v>
      </c>
    </row>
    <row r="17" spans="1:15" ht="21" x14ac:dyDescent="0.35">
      <c r="A17" s="2" t="s">
        <v>32</v>
      </c>
      <c r="B17" s="11" t="s">
        <v>122</v>
      </c>
      <c r="C17" s="31">
        <v>7.231312</v>
      </c>
      <c r="D17" s="31">
        <v>6.878858400000003</v>
      </c>
      <c r="E17" s="31">
        <v>6.7241975999999992</v>
      </c>
      <c r="F17" s="31">
        <v>5.4307039999999986</v>
      </c>
      <c r="G17" s="31">
        <v>14.4212256</v>
      </c>
      <c r="H17" s="31">
        <v>15.887351200000001</v>
      </c>
      <c r="I17" s="31">
        <v>17.7735752</v>
      </c>
      <c r="J17" s="31">
        <v>23.640974399999998</v>
      </c>
      <c r="K17" s="31">
        <v>67.871876400000005</v>
      </c>
      <c r="L17" s="31">
        <v>60.396905600000011</v>
      </c>
      <c r="M17" s="31">
        <v>18.035528800000002</v>
      </c>
      <c r="N17" s="31">
        <v>8.4037439999999997</v>
      </c>
      <c r="O17" s="21" t="s">
        <v>63</v>
      </c>
    </row>
    <row r="18" spans="1:15" ht="21" x14ac:dyDescent="0.35">
      <c r="A18" s="2" t="s">
        <v>33</v>
      </c>
      <c r="B18" s="11" t="s">
        <v>123</v>
      </c>
      <c r="C18" s="31">
        <v>0</v>
      </c>
      <c r="D18" s="31">
        <v>0</v>
      </c>
      <c r="E18" s="31">
        <v>0</v>
      </c>
      <c r="F18" s="31">
        <v>9.9360000000000018E-2</v>
      </c>
      <c r="G18" s="31">
        <v>0.47087999999999985</v>
      </c>
      <c r="H18" s="31">
        <v>2.6783999999999999</v>
      </c>
      <c r="I18" s="31">
        <v>1.5552000000000001</v>
      </c>
      <c r="J18" s="31">
        <v>1.3642560000000001</v>
      </c>
      <c r="K18" s="31">
        <v>1.1499840000000003</v>
      </c>
      <c r="L18" s="31">
        <v>1.86192</v>
      </c>
      <c r="M18" s="31">
        <v>0</v>
      </c>
      <c r="N18" s="31">
        <v>0</v>
      </c>
      <c r="O18" s="21" t="s">
        <v>63</v>
      </c>
    </row>
    <row r="19" spans="1:15" ht="21" x14ac:dyDescent="0.35">
      <c r="A19" s="2" t="s">
        <v>34</v>
      </c>
      <c r="B19" s="11" t="s">
        <v>124</v>
      </c>
      <c r="C19" s="32">
        <f>C16/(0.0864*31)</f>
        <v>7.5787096774193534</v>
      </c>
      <c r="D19" s="32">
        <f>D16/(0.0864*28)</f>
        <v>7.9024999999999999</v>
      </c>
      <c r="E19" s="32">
        <f t="shared" ref="E19:N19" si="0">E16/(0.0864*31)</f>
        <v>6.6822580645161302</v>
      </c>
      <c r="F19" s="32">
        <f>F16/(0.0864*30)</f>
        <v>5.3252314814814818</v>
      </c>
      <c r="G19" s="32">
        <f t="shared" si="0"/>
        <v>17.421612903225807</v>
      </c>
      <c r="H19" s="32">
        <f>H16/(0.0864*30)</f>
        <v>19.46766666666667</v>
      </c>
      <c r="I19" s="32">
        <f t="shared" si="0"/>
        <v>22.695806451612899</v>
      </c>
      <c r="J19" s="32">
        <f t="shared" si="0"/>
        <v>29.022258064516127</v>
      </c>
      <c r="K19" s="32">
        <f>K16/(0.0864*30)</f>
        <v>98.533333333333331</v>
      </c>
      <c r="L19" s="32">
        <f t="shared" si="0"/>
        <v>76.327096774193521</v>
      </c>
      <c r="M19" s="32">
        <f>M16/(0.0864*30)</f>
        <v>21.9483024691358</v>
      </c>
      <c r="N19" s="32">
        <f t="shared" si="0"/>
        <v>8.7609677419354846</v>
      </c>
      <c r="O19" s="33"/>
    </row>
    <row r="20" spans="1:15" ht="21" x14ac:dyDescent="0.35">
      <c r="A20" s="4" t="s">
        <v>35</v>
      </c>
      <c r="B20" s="11" t="s">
        <v>125</v>
      </c>
      <c r="C20" s="32">
        <f t="shared" ref="C20:C21" si="1">C17/(0.0864*31)</f>
        <v>2.6998626045400234</v>
      </c>
      <c r="D20" s="32">
        <f t="shared" ref="D20:D21" si="2">D17/(0.0864*28)</f>
        <v>2.8434434523809538</v>
      </c>
      <c r="E20" s="32">
        <f t="shared" ref="E20" si="3">E17/(0.0864*31)</f>
        <v>2.510527777777777</v>
      </c>
      <c r="F20" s="32">
        <f t="shared" ref="F20:F21" si="4">F17/(0.0864*30)</f>
        <v>2.0951790123456786</v>
      </c>
      <c r="G20" s="32">
        <f t="shared" ref="G20" si="5">G17/(0.0864*31)</f>
        <v>5.3842688172043003</v>
      </c>
      <c r="H20" s="32">
        <f t="shared" ref="H20:H21" si="6">H17/(0.0864*30)</f>
        <v>6.1293793209876544</v>
      </c>
      <c r="I20" s="32">
        <f t="shared" ref="I20:J20" si="7">I17/(0.0864*31)</f>
        <v>6.6358927718040608</v>
      </c>
      <c r="J20" s="32">
        <f t="shared" si="7"/>
        <v>8.8265286738351243</v>
      </c>
      <c r="K20" s="32">
        <f t="shared" ref="K20:K21" si="8">K17/(0.0864*30)</f>
        <v>26.1851375</v>
      </c>
      <c r="L20" s="32">
        <f t="shared" ref="L20" si="9">L17/(0.0864*31)</f>
        <v>22.549621266427721</v>
      </c>
      <c r="M20" s="32">
        <f t="shared" ref="M20:M21" si="10">M17/(0.0864*30)</f>
        <v>6.9581515432098771</v>
      </c>
      <c r="N20" s="32">
        <f t="shared" ref="N20" si="11">N17/(0.0864*31)</f>
        <v>3.1375985663082431</v>
      </c>
      <c r="O20" s="33"/>
    </row>
    <row r="21" spans="1:15" s="5" customFormat="1" ht="21" x14ac:dyDescent="0.35">
      <c r="A21" s="4" t="s">
        <v>36</v>
      </c>
      <c r="B21" s="11" t="s">
        <v>126</v>
      </c>
      <c r="C21" s="32">
        <f t="shared" si="1"/>
        <v>0</v>
      </c>
      <c r="D21" s="32">
        <f t="shared" si="2"/>
        <v>0</v>
      </c>
      <c r="E21" s="32">
        <f t="shared" ref="E21" si="12">E18/(0.0864*31)</f>
        <v>0</v>
      </c>
      <c r="F21" s="32">
        <f t="shared" si="4"/>
        <v>3.8333333333333337E-2</v>
      </c>
      <c r="G21" s="32">
        <f t="shared" ref="G21" si="13">G18/(0.0864*31)</f>
        <v>0.17580645161290315</v>
      </c>
      <c r="H21" s="32">
        <f t="shared" si="6"/>
        <v>1.0333333333333332</v>
      </c>
      <c r="I21" s="32">
        <f t="shared" ref="I21:J21" si="14">I18/(0.0864*31)</f>
        <v>0.58064516129032251</v>
      </c>
      <c r="J21" s="32">
        <f t="shared" si="14"/>
        <v>0.50935483870967746</v>
      </c>
      <c r="K21" s="32">
        <f t="shared" si="8"/>
        <v>0.44366666666666676</v>
      </c>
      <c r="L21" s="32">
        <f t="shared" ref="L21" si="15">L18/(0.0864*31)</f>
        <v>0.69516129032258056</v>
      </c>
      <c r="M21" s="32">
        <f t="shared" si="10"/>
        <v>0</v>
      </c>
      <c r="N21" s="32">
        <f t="shared" ref="N21" si="16">N18/(0.0864*31)</f>
        <v>0</v>
      </c>
      <c r="O21" s="33"/>
    </row>
    <row r="22" spans="1:15" s="5" customFormat="1" ht="21" x14ac:dyDescent="0.35">
      <c r="A22" s="4" t="s">
        <v>37</v>
      </c>
      <c r="B22" s="38" t="s">
        <v>85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9"/>
    </row>
    <row r="23" spans="1:15" s="5" customFormat="1" ht="21" x14ac:dyDescent="0.35">
      <c r="A23" s="4" t="s">
        <v>38</v>
      </c>
      <c r="B23" s="13" t="s">
        <v>22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21" t="s">
        <v>64</v>
      </c>
    </row>
    <row r="24" spans="1:15" s="5" customFormat="1" ht="21" x14ac:dyDescent="0.35">
      <c r="A24" s="4" t="s">
        <v>39</v>
      </c>
      <c r="B24" s="13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21" t="s">
        <v>64</v>
      </c>
    </row>
    <row r="25" spans="1:15" s="5" customFormat="1" ht="21" x14ac:dyDescent="0.35">
      <c r="A25" s="4" t="s">
        <v>40</v>
      </c>
      <c r="B25" s="38" t="s">
        <v>86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9"/>
    </row>
    <row r="26" spans="1:15" s="5" customFormat="1" ht="21" x14ac:dyDescent="0.35">
      <c r="A26" s="4" t="s">
        <v>41</v>
      </c>
      <c r="B26" s="14" t="s">
        <v>117</v>
      </c>
      <c r="C26" s="27">
        <v>0.21281362007168458</v>
      </c>
      <c r="D26" s="27">
        <v>0.24</v>
      </c>
      <c r="E26" s="27">
        <v>0.25</v>
      </c>
      <c r="F26" s="27">
        <v>0.26</v>
      </c>
      <c r="G26" s="27">
        <v>0.27</v>
      </c>
      <c r="H26" s="27">
        <v>0.28000000000000003</v>
      </c>
      <c r="I26" s="27">
        <v>0.3</v>
      </c>
      <c r="J26" s="27">
        <v>0.3</v>
      </c>
      <c r="K26" s="27">
        <v>0.3</v>
      </c>
      <c r="L26" s="27">
        <v>0.25</v>
      </c>
      <c r="M26" s="27">
        <v>0.25</v>
      </c>
      <c r="N26" s="27">
        <v>0.25</v>
      </c>
      <c r="O26" s="21" t="s">
        <v>63</v>
      </c>
    </row>
    <row r="27" spans="1:15" s="5" customFormat="1" ht="21" x14ac:dyDescent="0.35">
      <c r="A27" s="4" t="s">
        <v>42</v>
      </c>
      <c r="B27" s="14" t="s">
        <v>118</v>
      </c>
      <c r="C27" s="27">
        <v>3.733572281959379E-2</v>
      </c>
      <c r="D27" s="27">
        <v>3.733572281959379E-2</v>
      </c>
      <c r="E27" s="27">
        <v>3.733572281959379E-2</v>
      </c>
      <c r="F27" s="27">
        <v>3.733572281959379E-2</v>
      </c>
      <c r="G27" s="27">
        <v>3.733572281959379E-2</v>
      </c>
      <c r="H27" s="27">
        <v>3.733572281959379E-2</v>
      </c>
      <c r="I27" s="27">
        <v>3.733572281959379E-2</v>
      </c>
      <c r="J27" s="27">
        <v>3.733572281959379E-2</v>
      </c>
      <c r="K27" s="27">
        <v>3.733572281959379E-2</v>
      </c>
      <c r="L27" s="27">
        <v>3.733572281959379E-2</v>
      </c>
      <c r="M27" s="27">
        <v>3.733572281959379E-2</v>
      </c>
      <c r="N27" s="27">
        <v>3.733572281959379E-2</v>
      </c>
      <c r="O27" s="21" t="s">
        <v>63</v>
      </c>
    </row>
    <row r="28" spans="1:15" s="5" customFormat="1" ht="21" x14ac:dyDescent="0.35">
      <c r="A28" s="4" t="s">
        <v>43</v>
      </c>
      <c r="B28" s="14" t="s">
        <v>119</v>
      </c>
      <c r="C28" s="27">
        <v>5.6003584229390682E-2</v>
      </c>
      <c r="D28" s="27">
        <v>5.6003584229390682E-2</v>
      </c>
      <c r="E28" s="27">
        <v>5.6003584229390682E-2</v>
      </c>
      <c r="F28" s="27">
        <v>5.6003584229390682E-2</v>
      </c>
      <c r="G28" s="27">
        <v>5.6003584229390682E-2</v>
      </c>
      <c r="H28" s="27">
        <v>5.6003584229390682E-2</v>
      </c>
      <c r="I28" s="27">
        <v>5.6003584229390682E-2</v>
      </c>
      <c r="J28" s="27">
        <v>5.6003584229390682E-2</v>
      </c>
      <c r="K28" s="27">
        <v>5.6003584229390682E-2</v>
      </c>
      <c r="L28" s="27">
        <v>5.6003584229390682E-2</v>
      </c>
      <c r="M28" s="27">
        <v>5.6003584229390682E-2</v>
      </c>
      <c r="N28" s="27">
        <v>5.6003584229390682E-2</v>
      </c>
      <c r="O28" s="21" t="s">
        <v>63</v>
      </c>
    </row>
    <row r="29" spans="1:15" s="5" customFormat="1" ht="21" x14ac:dyDescent="0.35">
      <c r="A29" s="4" t="s">
        <v>44</v>
      </c>
      <c r="B29" s="14" t="s">
        <v>120</v>
      </c>
      <c r="C29" s="27">
        <v>3.3602150537634407E-2</v>
      </c>
      <c r="D29" s="27">
        <v>3.3602150537634407E-2</v>
      </c>
      <c r="E29" s="27">
        <v>3.3602150537634407E-2</v>
      </c>
      <c r="F29" s="27">
        <v>3.3602150537634407E-2</v>
      </c>
      <c r="G29" s="27">
        <v>3.3602150537634407E-2</v>
      </c>
      <c r="H29" s="27">
        <v>3.3602150537634407E-2</v>
      </c>
      <c r="I29" s="27">
        <v>3.3602150537634407E-2</v>
      </c>
      <c r="J29" s="27">
        <v>3.3602150537634407E-2</v>
      </c>
      <c r="K29" s="27">
        <v>3.3602150537634407E-2</v>
      </c>
      <c r="L29" s="27">
        <v>3.3602150537634407E-2</v>
      </c>
      <c r="M29" s="27">
        <v>3.3602150537634407E-2</v>
      </c>
      <c r="N29" s="27">
        <v>3.3602150537634407E-2</v>
      </c>
      <c r="O29" s="21" t="s">
        <v>63</v>
      </c>
    </row>
    <row r="30" spans="1:15" s="5" customFormat="1" ht="21" x14ac:dyDescent="0.35">
      <c r="A30" s="4" t="s">
        <v>45</v>
      </c>
      <c r="B30" s="14" t="s">
        <v>27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1" t="s">
        <v>63</v>
      </c>
    </row>
    <row r="31" spans="1:15" s="5" customFormat="1" ht="21" x14ac:dyDescent="0.35">
      <c r="A31" s="4" t="s">
        <v>46</v>
      </c>
      <c r="B31" s="38" t="s">
        <v>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9"/>
    </row>
    <row r="32" spans="1:15" s="5" customFormat="1" ht="21" x14ac:dyDescent="0.35">
      <c r="A32" s="4" t="s">
        <v>47</v>
      </c>
      <c r="B32" s="13" t="s">
        <v>87</v>
      </c>
      <c r="C32" s="12">
        <f>C19+C23+C24-C26-C27-C28-C29-C30</f>
        <v>7.2389545997610503</v>
      </c>
      <c r="D32" s="12">
        <f t="shared" ref="D32:N32" si="17">D19+D23+D24-D26-D27-D28-D29-D30</f>
        <v>7.5355585424133809</v>
      </c>
      <c r="E32" s="12">
        <f t="shared" si="17"/>
        <v>6.3053166069295115</v>
      </c>
      <c r="F32" s="12">
        <f t="shared" si="17"/>
        <v>4.9382900238948633</v>
      </c>
      <c r="G32" s="12">
        <f t="shared" si="17"/>
        <v>17.024671445639186</v>
      </c>
      <c r="H32" s="12">
        <f t="shared" si="17"/>
        <v>19.060725209080047</v>
      </c>
      <c r="I32" s="12">
        <f t="shared" si="17"/>
        <v>22.268864994026277</v>
      </c>
      <c r="J32" s="12">
        <f t="shared" si="17"/>
        <v>28.595316606929504</v>
      </c>
      <c r="K32" s="12">
        <f t="shared" si="17"/>
        <v>98.106391875746723</v>
      </c>
      <c r="L32" s="12">
        <f t="shared" si="17"/>
        <v>75.95015531660691</v>
      </c>
      <c r="M32" s="12">
        <f t="shared" si="17"/>
        <v>21.571361011549179</v>
      </c>
      <c r="N32" s="12">
        <f t="shared" si="17"/>
        <v>8.3840262843488667</v>
      </c>
      <c r="O32" s="9"/>
    </row>
    <row r="33" spans="1:15" s="5" customFormat="1" ht="21" x14ac:dyDescent="0.35">
      <c r="A33" s="4" t="s">
        <v>48</v>
      </c>
      <c r="B33" s="13" t="s">
        <v>88</v>
      </c>
      <c r="C33" s="12">
        <f>C20+C23+C24-C26-C27-C28-C29-C30</f>
        <v>2.3601075268817198</v>
      </c>
      <c r="D33" s="12">
        <f t="shared" ref="D33:N33" si="18">D20+D23+D24-D26-D27-D28-D29-D30</f>
        <v>2.4765019947943347</v>
      </c>
      <c r="E33" s="12">
        <f t="shared" si="18"/>
        <v>2.1335863201911582</v>
      </c>
      <c r="F33" s="12">
        <f t="shared" si="18"/>
        <v>1.7082375547590596</v>
      </c>
      <c r="G33" s="12">
        <f t="shared" si="18"/>
        <v>4.987327359617681</v>
      </c>
      <c r="H33" s="12">
        <f t="shared" si="18"/>
        <v>5.7224378634010353</v>
      </c>
      <c r="I33" s="12">
        <f t="shared" si="18"/>
        <v>6.2089513142174422</v>
      </c>
      <c r="J33" s="12">
        <f t="shared" si="18"/>
        <v>8.3995872162485057</v>
      </c>
      <c r="K33" s="12">
        <f t="shared" si="18"/>
        <v>25.758196042413378</v>
      </c>
      <c r="L33" s="12">
        <f t="shared" si="18"/>
        <v>22.172679808841099</v>
      </c>
      <c r="M33" s="12">
        <f t="shared" si="18"/>
        <v>6.5812100856232583</v>
      </c>
      <c r="N33" s="12">
        <f t="shared" si="18"/>
        <v>2.7606571087216243</v>
      </c>
      <c r="O33" s="9"/>
    </row>
    <row r="34" spans="1:15" ht="21" x14ac:dyDescent="0.35">
      <c r="A34" s="4" t="s">
        <v>49</v>
      </c>
      <c r="B34" s="16" t="s">
        <v>89</v>
      </c>
      <c r="C34" s="17">
        <f>C21+C23+C24-C26-C27-C28-C29-C30</f>
        <v>-0.33975507765830348</v>
      </c>
      <c r="D34" s="17">
        <f t="shared" ref="D34:N34" si="19">D21+D23+D24-D26-D27-D28-D29-D30</f>
        <v>-0.36694145758661889</v>
      </c>
      <c r="E34" s="17">
        <f t="shared" si="19"/>
        <v>-0.3769414575866189</v>
      </c>
      <c r="F34" s="17">
        <f t="shared" si="19"/>
        <v>-0.34860812425328558</v>
      </c>
      <c r="G34" s="17">
        <f t="shared" si="19"/>
        <v>-0.22113500597371574</v>
      </c>
      <c r="H34" s="17">
        <f t="shared" si="19"/>
        <v>0.6263918757467144</v>
      </c>
      <c r="I34" s="17">
        <f t="shared" si="19"/>
        <v>0.15370370370370365</v>
      </c>
      <c r="J34" s="17">
        <f t="shared" si="19"/>
        <v>8.2413381123058585E-2</v>
      </c>
      <c r="K34" s="17">
        <f t="shared" si="19"/>
        <v>1.672520908004789E-2</v>
      </c>
      <c r="L34" s="17">
        <f t="shared" si="19"/>
        <v>0.31821983273596166</v>
      </c>
      <c r="M34" s="17">
        <f t="shared" si="19"/>
        <v>-0.3769414575866189</v>
      </c>
      <c r="N34" s="17">
        <f t="shared" si="19"/>
        <v>-0.3769414575866189</v>
      </c>
      <c r="O34" s="9"/>
    </row>
    <row r="35" spans="1:15" ht="21" x14ac:dyDescent="0.35">
      <c r="B35" s="22" t="s">
        <v>90</v>
      </c>
      <c r="C35" s="23">
        <f>C32</f>
        <v>7.2389545997610503</v>
      </c>
      <c r="D35" s="23">
        <f t="shared" ref="D35:N37" si="20">D32</f>
        <v>7.5355585424133809</v>
      </c>
      <c r="E35" s="23">
        <f t="shared" si="20"/>
        <v>6.3053166069295115</v>
      </c>
      <c r="F35" s="23">
        <f t="shared" si="20"/>
        <v>4.9382900238948633</v>
      </c>
      <c r="G35" s="23">
        <f t="shared" si="20"/>
        <v>17.024671445639186</v>
      </c>
      <c r="H35" s="23">
        <f t="shared" si="20"/>
        <v>19.060725209080047</v>
      </c>
      <c r="I35" s="23">
        <f t="shared" si="20"/>
        <v>22.268864994026277</v>
      </c>
      <c r="J35" s="23">
        <f t="shared" si="20"/>
        <v>28.595316606929504</v>
      </c>
      <c r="K35" s="23">
        <f t="shared" si="20"/>
        <v>98.106391875746723</v>
      </c>
      <c r="L35" s="23">
        <f t="shared" si="20"/>
        <v>75.95015531660691</v>
      </c>
      <c r="M35" s="23">
        <f t="shared" si="20"/>
        <v>21.571361011549179</v>
      </c>
      <c r="N35" s="23">
        <f t="shared" si="20"/>
        <v>8.3840262843488667</v>
      </c>
      <c r="O35" s="24" t="s">
        <v>71</v>
      </c>
    </row>
    <row r="36" spans="1:15" ht="21" x14ac:dyDescent="0.35">
      <c r="B36" s="22" t="s">
        <v>91</v>
      </c>
      <c r="C36" s="23">
        <f>C33</f>
        <v>2.3601075268817198</v>
      </c>
      <c r="D36" s="23">
        <f t="shared" si="20"/>
        <v>2.4765019947943347</v>
      </c>
      <c r="E36" s="23">
        <f t="shared" si="20"/>
        <v>2.1335863201911582</v>
      </c>
      <c r="F36" s="23">
        <f t="shared" si="20"/>
        <v>1.7082375547590596</v>
      </c>
      <c r="G36" s="23">
        <f t="shared" si="20"/>
        <v>4.987327359617681</v>
      </c>
      <c r="H36" s="23">
        <f t="shared" si="20"/>
        <v>5.7224378634010353</v>
      </c>
      <c r="I36" s="23">
        <f t="shared" si="20"/>
        <v>6.2089513142174422</v>
      </c>
      <c r="J36" s="23">
        <f t="shared" si="20"/>
        <v>8.3995872162485057</v>
      </c>
      <c r="K36" s="23">
        <f t="shared" si="20"/>
        <v>25.758196042413378</v>
      </c>
      <c r="L36" s="23">
        <f t="shared" si="20"/>
        <v>22.172679808841099</v>
      </c>
      <c r="M36" s="23">
        <f t="shared" si="20"/>
        <v>6.5812100856232583</v>
      </c>
      <c r="N36" s="23">
        <f t="shared" si="20"/>
        <v>2.7606571087216243</v>
      </c>
      <c r="O36" s="24" t="s">
        <v>71</v>
      </c>
    </row>
    <row r="37" spans="1:15" ht="21" x14ac:dyDescent="0.35">
      <c r="B37" s="22" t="s">
        <v>92</v>
      </c>
      <c r="C37" s="23">
        <f>C34</f>
        <v>-0.33975507765830348</v>
      </c>
      <c r="D37" s="23">
        <f t="shared" si="20"/>
        <v>-0.36694145758661889</v>
      </c>
      <c r="E37" s="23">
        <f t="shared" si="20"/>
        <v>-0.3769414575866189</v>
      </c>
      <c r="F37" s="23">
        <f t="shared" si="20"/>
        <v>-0.34860812425328558</v>
      </c>
      <c r="G37" s="23">
        <f t="shared" si="20"/>
        <v>-0.22113500597371574</v>
      </c>
      <c r="H37" s="23">
        <f t="shared" si="20"/>
        <v>0.6263918757467144</v>
      </c>
      <c r="I37" s="23">
        <f t="shared" si="20"/>
        <v>0.15370370370370365</v>
      </c>
      <c r="J37" s="23">
        <f t="shared" si="20"/>
        <v>8.2413381123058585E-2</v>
      </c>
      <c r="K37" s="23">
        <f t="shared" si="20"/>
        <v>1.672520908004789E-2</v>
      </c>
      <c r="L37" s="23">
        <f t="shared" si="20"/>
        <v>0.31821983273596166</v>
      </c>
      <c r="M37" s="23">
        <f t="shared" si="20"/>
        <v>-0.3769414575866189</v>
      </c>
      <c r="N37" s="23">
        <f t="shared" si="20"/>
        <v>-0.3769414575866189</v>
      </c>
      <c r="O37" s="24" t="s">
        <v>71</v>
      </c>
    </row>
  </sheetData>
  <mergeCells count="4">
    <mergeCell ref="B22:N22"/>
    <mergeCell ref="B25:N25"/>
    <mergeCell ref="B31:N31"/>
    <mergeCell ref="A1:O1"/>
  </mergeCells>
  <conditionalFormatting sqref="C32:N34">
    <cfRule type="cellIs" dxfId="4" priority="1" operator="lessThanOrEqual">
      <formula>0</formula>
    </cfRule>
    <cfRule type="cellIs" dxfId="3" priority="4" operator="lessThan">
      <formula>0</formula>
    </cfRule>
    <cfRule type="cellIs" dxfId="2" priority="5" operator="lessThan">
      <formula>0</formula>
    </cfRule>
  </conditionalFormatting>
  <conditionalFormatting sqref="C32:N32">
    <cfRule type="cellIs" dxfId="1" priority="2" operator="lessThanOrEqual">
      <formula>0</formula>
    </cfRule>
    <cfRule type="cellIs" dxfId="0" priority="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verticalDpi="0" r:id="rId1"/>
  <rowBreaks count="1" manualBreakCount="1">
    <brk id="34" max="16383" man="1"/>
  </rowBreaks>
  <ignoredErrors>
    <ignoredError sqref="D19:N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มีแหล่งน้ำต้นทุน (อ่างเก็บน้ำ)</vt:lpstr>
      <vt:lpstr>ตัวอย่างมีแหล่งน้ำต้นทุน</vt:lpstr>
      <vt:lpstr>ไม่มีแหล่งน้ำต้นทุน (น้ำท่า)</vt:lpstr>
      <vt:lpstr>ตัวอย่างไม่มีแหล่งน้ำต้นทุน</vt:lpstr>
      <vt:lpstr>ตัวอย่างมีแหล่งน้ำต้นทุน!Print_Area</vt:lpstr>
      <vt:lpstr>'มีแหล่งน้ำต้นทุน (อ่างเก็บน้ำ)'!Print_Area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ชาคริน วงศ์ศรีนาค</cp:lastModifiedBy>
  <cp:lastPrinted>2024-08-30T09:46:40Z</cp:lastPrinted>
  <dcterms:created xsi:type="dcterms:W3CDTF">2024-08-16T02:49:37Z</dcterms:created>
  <dcterms:modified xsi:type="dcterms:W3CDTF">2024-08-30T09:48:28Z</dcterms:modified>
</cp:coreProperties>
</file>