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F:\งานฝ่ายฯ\โครงการอบรมฯ รุ่นที่ 2\วิชาที่ 2 และ 3 การประเมินน้ำหลากในพื้นที่ลุ่มน้ำต่าง ๆ และการคำนวณฝนใช้การ\PWP วิชาที่ 2 และ3\Exercise\"/>
    </mc:Choice>
  </mc:AlternateContent>
  <xr:revisionPtr revIDLastSave="0" documentId="13_ncr:1_{DBA0FAC7-10A6-4D5D-8B4E-19BE0AC2732A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Ef-RF_นาข้าว" sheetId="1" r:id="rId1"/>
    <sheet name="Ef-RF_พืชไร่" sheetId="2" r:id="rId2"/>
    <sheet name="Table" sheetId="5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5" l="1"/>
  <c r="C6" i="2"/>
  <c r="B6" i="2"/>
  <c r="O2" i="5"/>
  <c r="N2" i="5"/>
  <c r="M2" i="5"/>
  <c r="B4" i="2"/>
  <c r="M4" i="1" l="1"/>
  <c r="I4" i="1"/>
  <c r="H4" i="1"/>
  <c r="D6" i="2" l="1"/>
  <c r="C4" i="2"/>
  <c r="D4" i="2"/>
  <c r="E4" i="2"/>
  <c r="F4" i="2"/>
  <c r="G4" i="2"/>
  <c r="H4" i="2"/>
  <c r="I4" i="2"/>
  <c r="J4" i="2"/>
  <c r="K4" i="2"/>
  <c r="L4" i="2"/>
  <c r="M4" i="2"/>
  <c r="E6" i="2" l="1"/>
  <c r="F6" i="2"/>
  <c r="G6" i="2"/>
  <c r="H6" i="2"/>
  <c r="I6" i="2"/>
  <c r="M6" i="2"/>
  <c r="R10" i="5" l="1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M25" i="5"/>
  <c r="O11" i="5" l="1"/>
  <c r="O4" i="5"/>
  <c r="O5" i="5"/>
  <c r="O10" i="5"/>
  <c r="O9" i="5"/>
  <c r="O8" i="5"/>
  <c r="O7" i="5"/>
  <c r="O6" i="5"/>
  <c r="O23" i="5"/>
  <c r="O22" i="5"/>
  <c r="O21" i="5"/>
  <c r="O20" i="5"/>
  <c r="O19" i="5"/>
  <c r="O18" i="5"/>
  <c r="O17" i="5"/>
  <c r="O16" i="5"/>
  <c r="O15" i="5"/>
  <c r="O14" i="5"/>
  <c r="O13" i="5"/>
  <c r="O12" i="5"/>
  <c r="N25" i="5"/>
  <c r="M26" i="5"/>
  <c r="O26" i="5" s="1"/>
  <c r="S10" i="5"/>
  <c r="N26" i="5"/>
  <c r="T10" i="5" l="1"/>
  <c r="N10" i="5"/>
  <c r="M10" i="5" s="1"/>
  <c r="N9" i="5"/>
  <c r="M9" i="5" s="1"/>
  <c r="N8" i="5"/>
  <c r="M8" i="5" s="1"/>
  <c r="N7" i="5"/>
  <c r="M7" i="5" s="1"/>
  <c r="N6" i="5"/>
  <c r="M6" i="5" s="1"/>
  <c r="N23" i="5"/>
  <c r="M23" i="5" s="1"/>
  <c r="N22" i="5"/>
  <c r="M22" i="5" s="1"/>
  <c r="N21" i="5"/>
  <c r="M21" i="5" s="1"/>
  <c r="N20" i="5"/>
  <c r="M20" i="5" s="1"/>
  <c r="N19" i="5"/>
  <c r="M19" i="5" s="1"/>
  <c r="N18" i="5"/>
  <c r="M18" i="5" s="1"/>
  <c r="N17" i="5"/>
  <c r="M17" i="5" s="1"/>
  <c r="N16" i="5"/>
  <c r="M16" i="5" s="1"/>
  <c r="N15" i="5"/>
  <c r="M15" i="5" s="1"/>
  <c r="N14" i="5"/>
  <c r="M14" i="5" s="1"/>
  <c r="N13" i="5"/>
  <c r="M13" i="5" s="1"/>
  <c r="N12" i="5"/>
  <c r="M12" i="5" s="1"/>
  <c r="N4" i="5"/>
  <c r="N5" i="5"/>
  <c r="M5" i="5" s="1"/>
  <c r="N11" i="5"/>
  <c r="M11" i="5" s="1"/>
  <c r="N4" i="1"/>
  <c r="J4" i="1"/>
  <c r="L4" i="1"/>
  <c r="K4" i="1"/>
  <c r="E4" i="1"/>
  <c r="F4" i="1"/>
  <c r="G4" i="1"/>
  <c r="D4" i="1"/>
  <c r="C4" i="1"/>
  <c r="S11" i="5" l="1"/>
  <c r="T11" i="5"/>
  <c r="R11" i="5" l="1"/>
  <c r="R26" i="5" s="1"/>
</calcChain>
</file>

<file path=xl/sharedStrings.xml><?xml version="1.0" encoding="utf-8"?>
<sst xmlns="http://schemas.openxmlformats.org/spreadsheetml/2006/main" count="77" uniqueCount="46">
  <si>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</si>
  <si>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</si>
  <si>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</si>
  <si>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</si>
  <si>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</si>
  <si>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</si>
  <si>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</si>
  <si>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</si>
  <si>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</si>
  <si>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ม.ค.</t>
  </si>
  <si>
    <t>ก.พ.</t>
  </si>
  <si>
    <t>มี.ค.</t>
  </si>
  <si>
    <t>ปริมาณฝนรายเดือน (มม.)</t>
  </si>
  <si>
    <t>0 - 10</t>
  </si>
  <si>
    <t>11 - 100</t>
  </si>
  <si>
    <t>101 - 200</t>
  </si>
  <si>
    <t>201 - 250</t>
  </si>
  <si>
    <t>251 - 300</t>
  </si>
  <si>
    <t>301 - up</t>
  </si>
  <si>
    <t>Weighted Rainfall (WRFL) - มม.</t>
  </si>
  <si>
    <t>Effective Rainfall - มม.</t>
  </si>
  <si>
    <t>WRFL x 0.80</t>
  </si>
  <si>
    <t>WRFL x 0.70</t>
  </si>
  <si>
    <t>WRFL x 0.60</t>
  </si>
  <si>
    <t>WRFL x 0.55</t>
  </si>
  <si>
    <t>WRFL x 0.50</t>
  </si>
  <si>
    <t>Factor</t>
  </si>
  <si>
    <t xml:space="preserve">RF = </t>
  </si>
  <si>
    <t xml:space="preserve">ET = </t>
  </si>
  <si>
    <t>ความสามารถอุ้มน้ำในเขตราก (มม.)</t>
  </si>
  <si>
    <t>ตัวคูณปรับแก้</t>
  </si>
  <si>
    <t>จังหวัดเชียงใหม่</t>
  </si>
  <si>
    <t>ปริมาณการใช้น้ำของพืช (มม./วัน)</t>
  </si>
  <si>
    <t>ปริมาณการใช้น้ำของพืช (มม./เดือน)</t>
  </si>
  <si>
    <t>ฝนรายเดือน - มม.</t>
  </si>
  <si>
    <t>อัตราการใช้น้ำของพืช (ET) ประจำเดือน - มม.</t>
  </si>
  <si>
    <t>ฝนใช้การประจำเดือน (Re) - มม.</t>
  </si>
  <si>
    <t xml:space="preserve">ฝนรายเดือน = </t>
  </si>
  <si>
    <t>มม.</t>
  </si>
  <si>
    <t xml:space="preserve">อัตราการใช้น้ำของพืช (ET) = </t>
  </si>
  <si>
    <t xml:space="preserve">ความลึกน้ำ-มม./ความลึกดิน 1 ซม. = </t>
  </si>
  <si>
    <t xml:space="preserve">ความสามารถอุ้มน้ำในเขตราก = </t>
  </si>
  <si>
    <t>หาปริมาณฝนใช้การ (Effective Rainfall) ในพื้นที่ปลูกไร่ข้าวโพดในจังหวัดเชียงใหม่ โดยความสามารถอุ้มน้ำของดินในเขตราก 125 มม.</t>
  </si>
  <si>
    <t xml:space="preserve">ฝนใช้การ (xตัวูณปรับแก้) = </t>
  </si>
  <si>
    <t xml:space="preserve">ค่าที่อ่านจากตาราง (ET กับ ฝน) = </t>
  </si>
  <si>
    <t>ความสามารถอุ้มน้ำของดินในเขตราก 125 มม.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</si>
</sst>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2" fontId="3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2" borderId="0" xfId="0" applyFont="1" applyFill="1"/>
    <xf numFmtId="0" fontId="1" fillId="0" borderId="0" xfId="0" applyFont="1" applyBorder="1"/>
    <xf numFmtId="2" fontId="1" fillId="0" borderId="0" xfId="0" applyNumberFormat="1" applyFont="1"/>
    <xf numFmtId="2" fontId="1" fillId="0" borderId="2" xfId="0" applyNumberFormat="1" applyFont="1" applyBorder="1"/>
    <xf numFmtId="0" fontId="1" fillId="3" borderId="0" xfId="0" applyFont="1" applyFill="1" applyAlignment="1">
      <alignment horizontal="right"/>
    </xf>
    <xf numFmtId="2" fontId="5" fillId="3" borderId="2" xfId="0" applyNumberFormat="1" applyFont="1" applyFill="1" applyBorder="1"/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5" fontId="1" fillId="0" borderId="0" xfId="0" applyNumberFormat="1" applyFont="1"/>
    <xf numFmtId="0" fontId="1" fillId="4" borderId="0" xfId="0" applyFont="1" applyFill="1" applyAlignment="1">
      <alignment horizontal="right"/>
    </xf>
    <xf numFmtId="2" fontId="5" fillId="4" borderId="2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819149</xdr:colOff>
      <xdr:row>9</xdr:row>
      <xdr:rowOff>95250</xdr:rowOff>
    </xdr:from>
    <xdr:to>
      <xdr:col>10</xdr:col>
      <xdr:colOff>133349</xdr:colOff>
      <xdr:row>43</xdr:row>
      <xdr:rowOff>47445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9079"/>
        <a:stretch/>
      </xdr:blipFill>
      <xdr:spPr>
        <a:xfrm>
          <a:off x="819149" y="2543175"/>
          <a:ext cx="5229225" cy="610534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380999</xdr:colOff>
      <xdr:row>2</xdr:row>
      <xdr:rowOff>219074</xdr:rowOff>
    </xdr:from>
    <xdr:to>
      <xdr:col>17</xdr:col>
      <xdr:colOff>498249</xdr:colOff>
      <xdr:row>26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208" r="5208"/>
        <a:stretch/>
      </xdr:blipFill>
      <xdr:spPr>
        <a:xfrm>
          <a:off x="7639049" y="800099"/>
          <a:ext cx="4632100" cy="4762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8"/>
  <sheetViews>
    <sheetView workbookViewId="0">
      <selection activeCell="C4" sqref="C4"/>
    </sheetView>
  </sheetViews>
  <sheetFormatPr defaultRowHeight="14.4" x14ac:dyDescent="0.3"/>
  <cols>
    <col min="1" max="1" width="3" customWidth="1"/>
    <col min="2" max="2" width="21" bestFit="1" customWidth="1"/>
    <col min="3" max="14" width="6.44140625" customWidth="1"/>
    <col min="16" max="16" width="25" bestFit="1" customWidth="1"/>
    <col min="17" max="17" width="12.109375" customWidth="1"/>
    <col min="18" max="18" width="18" customWidth="1"/>
  </cols>
  <sheetData>
    <row r="2" spans="2:18" ht="24.6" x14ac:dyDescent="0.3">
      <c r="B2" s="1"/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P2" s="3" t="s">
        <v>19</v>
      </c>
      <c r="Q2" s="3" t="s">
        <v>26</v>
      </c>
      <c r="R2" s="3" t="s">
        <v>20</v>
      </c>
    </row>
    <row r="3" spans="2:18" ht="24.6" x14ac:dyDescent="0.3">
      <c r="B3" s="1" t="s">
        <v>12</v>
      </c>
      <c r="C3" s="2">
        <v>63.153703703703712</v>
      </c>
      <c r="D3" s="2">
        <v>168.72830188679242</v>
      </c>
      <c r="E3" s="2">
        <v>112.71153846153847</v>
      </c>
      <c r="F3" s="2">
        <v>110.62545454545455</v>
      </c>
      <c r="G3" s="2">
        <v>155</v>
      </c>
      <c r="H3" s="2">
        <v>170</v>
      </c>
      <c r="I3" s="2">
        <v>120.52745098039215</v>
      </c>
      <c r="J3" s="2">
        <v>30.419230769230769</v>
      </c>
      <c r="K3" s="2">
        <v>5.3785714285714281</v>
      </c>
      <c r="L3" s="2">
        <v>5.7166666666666668</v>
      </c>
      <c r="M3" s="2">
        <v>5.3518518518518521</v>
      </c>
      <c r="N3" s="2">
        <v>17.058181818181811</v>
      </c>
      <c r="P3" s="3" t="s">
        <v>13</v>
      </c>
      <c r="Q3" s="3">
        <v>0</v>
      </c>
      <c r="R3" s="3">
        <v>0</v>
      </c>
    </row>
    <row r="4" spans="2:18" ht="24.6" x14ac:dyDescent="0.3">
      <c r="B4" s="3" t="s">
        <v>20</v>
      </c>
      <c r="C4" s="4">
        <f>C3*Q4</f>
        <v>50.522962962962971</v>
      </c>
      <c r="D4" s="4">
        <f t="shared" ref="D4:I4" si="0">D3*$Q$5</f>
        <v>118.10981132075469</v>
      </c>
      <c r="E4" s="4">
        <f t="shared" si="0"/>
        <v>78.898076923076928</v>
      </c>
      <c r="F4" s="4">
        <f t="shared" si="0"/>
        <v>77.437818181818173</v>
      </c>
      <c r="G4" s="4">
        <f t="shared" si="0"/>
        <v>108.5</v>
      </c>
      <c r="H4" s="4">
        <f t="shared" si="0"/>
        <v>118.99999999999999</v>
      </c>
      <c r="I4" s="4">
        <f t="shared" si="0"/>
        <v>84.369215686274501</v>
      </c>
      <c r="J4" s="4">
        <f>J3*$Q$4</f>
        <v>24.335384615384616</v>
      </c>
      <c r="K4" s="4">
        <f>$Q$3</f>
        <v>0</v>
      </c>
      <c r="L4" s="4">
        <f>$Q$3</f>
        <v>0</v>
      </c>
      <c r="M4" s="4">
        <f>$Q$3</f>
        <v>0</v>
      </c>
      <c r="N4" s="4">
        <f>N3*$Q$4</f>
        <v>13.64654545454545</v>
      </c>
      <c r="P4" s="3" t="s">
        <v>14</v>
      </c>
      <c r="Q4" s="7">
        <v>0.8</v>
      </c>
      <c r="R4" s="3" t="s">
        <v>21</v>
      </c>
    </row>
    <row r="5" spans="2:18" ht="24.6" x14ac:dyDescent="0.3">
      <c r="P5" s="3" t="s">
        <v>15</v>
      </c>
      <c r="Q5" s="7">
        <v>0.7</v>
      </c>
      <c r="R5" s="3" t="s">
        <v>22</v>
      </c>
    </row>
    <row r="6" spans="2:18" ht="24.6" x14ac:dyDescent="0.3">
      <c r="P6" s="3" t="s">
        <v>16</v>
      </c>
      <c r="Q6" s="7">
        <v>0.6</v>
      </c>
      <c r="R6" s="3" t="s">
        <v>23</v>
      </c>
    </row>
    <row r="7" spans="2:18" ht="24.6" x14ac:dyDescent="0.3">
      <c r="P7" s="3" t="s">
        <v>17</v>
      </c>
      <c r="Q7" s="7">
        <v>0.55000000000000004</v>
      </c>
      <c r="R7" s="3" t="s">
        <v>24</v>
      </c>
    </row>
    <row r="8" spans="2:18" ht="24.6" x14ac:dyDescent="0.3">
      <c r="P8" s="3" t="s">
        <v>18</v>
      </c>
      <c r="Q8" s="7">
        <v>0.5</v>
      </c>
      <c r="R8" s="3" t="s">
        <v>25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"/>
  <sheetViews>
    <sheetView zoomScaleNormal="100" workbookViewId="0">
      <selection activeCell="M6" sqref="M6"/>
    </sheetView>
  </sheetViews>
  <sheetFormatPr defaultRowHeight="14.4" x14ac:dyDescent="0.3"/>
  <cols>
    <col min="1" max="1" width="24.77734375" customWidth="1"/>
    <col min="2" max="13" width="5.88671875" customWidth="1"/>
    <col min="15" max="15" width="32.21875" customWidth="1"/>
  </cols>
  <sheetData>
    <row r="1" spans="1:16" ht="24.6" x14ac:dyDescent="0.7">
      <c r="A1" s="5" t="s">
        <v>42</v>
      </c>
      <c r="P1" s="9" t="s">
        <v>30</v>
      </c>
    </row>
    <row r="2" spans="1:16" ht="21" x14ac:dyDescent="0.6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O2" s="9" t="s">
        <v>45</v>
      </c>
      <c r="P2" s="24">
        <v>1.04</v>
      </c>
    </row>
    <row r="3" spans="1:16" ht="21" x14ac:dyDescent="0.3">
      <c r="A3" s="1" t="s">
        <v>12</v>
      </c>
      <c r="B3" s="2">
        <v>63.153703703703712</v>
      </c>
      <c r="C3" s="2">
        <v>168.72830188679242</v>
      </c>
      <c r="D3" s="2">
        <v>112.71153846153847</v>
      </c>
      <c r="E3" s="2">
        <v>110.62545454545455</v>
      </c>
      <c r="F3" s="2">
        <v>155</v>
      </c>
      <c r="G3" s="2">
        <v>170</v>
      </c>
      <c r="H3" s="2">
        <v>120.52745098039215</v>
      </c>
      <c r="I3" s="2">
        <v>30.419230769230769</v>
      </c>
      <c r="J3" s="2">
        <v>5.3785714285714281</v>
      </c>
      <c r="K3" s="2">
        <v>5.7166666666666668</v>
      </c>
      <c r="L3" s="2">
        <v>5.3518518518518521</v>
      </c>
      <c r="M3" s="2">
        <v>17.058181818181811</v>
      </c>
    </row>
    <row r="4" spans="1:16" ht="21" x14ac:dyDescent="0.3">
      <c r="A4" s="1" t="s">
        <v>33</v>
      </c>
      <c r="B4" s="4">
        <f>B9*30</f>
        <v>183.6</v>
      </c>
      <c r="C4" s="4">
        <f t="shared" ref="C4:M4" si="0">C9*30</f>
        <v>149.1</v>
      </c>
      <c r="D4" s="4">
        <f t="shared" si="0"/>
        <v>129</v>
      </c>
      <c r="E4" s="4">
        <f t="shared" si="0"/>
        <v>114</v>
      </c>
      <c r="F4" s="4">
        <f t="shared" si="0"/>
        <v>108.60000000000001</v>
      </c>
      <c r="G4" s="4">
        <f t="shared" si="0"/>
        <v>110.1</v>
      </c>
      <c r="H4" s="4">
        <f t="shared" si="0"/>
        <v>112.2</v>
      </c>
      <c r="I4" s="4">
        <f t="shared" si="0"/>
        <v>100.5</v>
      </c>
      <c r="J4" s="4">
        <f t="shared" si="0"/>
        <v>90.899999999999991</v>
      </c>
      <c r="K4" s="4">
        <f t="shared" si="0"/>
        <v>96.3</v>
      </c>
      <c r="L4" s="4">
        <f t="shared" si="0"/>
        <v>122.69999999999999</v>
      </c>
      <c r="M4" s="4">
        <f t="shared" si="0"/>
        <v>157.79999999999998</v>
      </c>
    </row>
    <row r="5" spans="1:16" ht="21" x14ac:dyDescent="0.3">
      <c r="A5" s="8" t="s">
        <v>44</v>
      </c>
      <c r="B5" s="4">
        <v>50.898962962962997</v>
      </c>
      <c r="C5" s="4">
        <v>115.06155924528298</v>
      </c>
      <c r="D5" s="4">
        <v>79.946923076923085</v>
      </c>
      <c r="E5" s="4">
        <v>76.147752727272717</v>
      </c>
      <c r="F5" s="4">
        <v>98.908000000000001</v>
      </c>
      <c r="G5" s="4">
        <v>104.44399999999996</v>
      </c>
      <c r="H5" s="4">
        <v>81.191725490196063</v>
      </c>
      <c r="I5" s="4">
        <v>22.294299999999996</v>
      </c>
      <c r="J5" s="4">
        <v>5.3785714285714281</v>
      </c>
      <c r="K5" s="4">
        <v>5.7166666666666668</v>
      </c>
      <c r="L5" s="4">
        <v>5.3518518518518521</v>
      </c>
      <c r="M5" s="4">
        <v>13.774975999999995</v>
      </c>
    </row>
    <row r="6" spans="1:16" ht="24.6" x14ac:dyDescent="0.3">
      <c r="A6" s="3" t="s">
        <v>20</v>
      </c>
      <c r="B6" s="4">
        <f>B5*$P$2</f>
        <v>52.934921481481517</v>
      </c>
      <c r="C6" s="4">
        <f>C5*$P$2</f>
        <v>119.6640216150943</v>
      </c>
      <c r="D6" s="4">
        <f t="shared" ref="C6:M6" si="1">D5*$P$2</f>
        <v>83.144800000000018</v>
      </c>
      <c r="E6" s="4">
        <f t="shared" si="1"/>
        <v>79.193662836363629</v>
      </c>
      <c r="F6" s="4">
        <f t="shared" si="1"/>
        <v>102.86432000000001</v>
      </c>
      <c r="G6" s="4">
        <f t="shared" si="1"/>
        <v>108.62175999999997</v>
      </c>
      <c r="H6" s="4">
        <f t="shared" si="1"/>
        <v>84.439394509803904</v>
      </c>
      <c r="I6" s="4">
        <f t="shared" si="1"/>
        <v>23.186071999999996</v>
      </c>
      <c r="J6" s="4">
        <v>5.3785714285714281</v>
      </c>
      <c r="K6" s="4">
        <v>5.7166666666666668</v>
      </c>
      <c r="L6" s="4">
        <v>5.3518518518518521</v>
      </c>
      <c r="M6" s="4">
        <f t="shared" si="1"/>
        <v>14.325975039999996</v>
      </c>
    </row>
    <row r="8" spans="1:16" ht="21" x14ac:dyDescent="0.3">
      <c r="A8" s="1" t="s">
        <v>31</v>
      </c>
      <c r="B8" s="1" t="s">
        <v>0</v>
      </c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  <c r="M8" s="1" t="s">
        <v>11</v>
      </c>
    </row>
    <row r="9" spans="1:16" ht="21" x14ac:dyDescent="0.3">
      <c r="A9" s="1" t="s">
        <v>32</v>
      </c>
      <c r="B9" s="6">
        <v>6.12</v>
      </c>
      <c r="C9" s="6">
        <v>4.97</v>
      </c>
      <c r="D9" s="6">
        <v>4.3</v>
      </c>
      <c r="E9" s="6">
        <v>3.8</v>
      </c>
      <c r="F9" s="6">
        <v>3.62</v>
      </c>
      <c r="G9" s="6">
        <v>3.67</v>
      </c>
      <c r="H9" s="6">
        <v>3.74</v>
      </c>
      <c r="I9" s="6">
        <v>3.35</v>
      </c>
      <c r="J9" s="6">
        <v>3.03</v>
      </c>
      <c r="K9" s="6">
        <v>3.21</v>
      </c>
      <c r="L9" s="6">
        <v>4.09</v>
      </c>
      <c r="M9" s="6">
        <v>5.26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6"/>
  <sheetViews>
    <sheetView tabSelected="1" workbookViewId="0">
      <selection activeCell="R11" sqref="R11"/>
    </sheetView>
  </sheetViews>
  <sheetFormatPr defaultColWidth="9" defaultRowHeight="21" x14ac:dyDescent="0.6"/>
  <cols>
    <col min="1" max="1" width="23.77734375" style="9" customWidth="1"/>
    <col min="2" max="11" width="6.109375" style="9" customWidth="1"/>
    <col min="12" max="12" width="6" style="9" customWidth="1"/>
    <col min="13" max="15" width="9" style="9"/>
    <col min="16" max="16" width="4" style="9" customWidth="1"/>
    <col min="17" max="17" width="24.6640625" style="9" customWidth="1"/>
    <col min="18" max="18" width="10.109375" style="9" bestFit="1" customWidth="1"/>
    <col min="19" max="19" width="7.109375" style="9" customWidth="1"/>
    <col min="20" max="16384" width="9" style="9"/>
  </cols>
  <sheetData>
    <row r="1" spans="1:20" ht="21.6" thickBot="1" x14ac:dyDescent="0.65">
      <c r="A1" s="25" t="s">
        <v>34</v>
      </c>
      <c r="B1" s="26" t="s">
        <v>35</v>
      </c>
      <c r="C1" s="26"/>
      <c r="D1" s="26"/>
      <c r="E1" s="26"/>
      <c r="F1" s="26"/>
      <c r="G1" s="26"/>
      <c r="H1" s="26"/>
      <c r="I1" s="26"/>
      <c r="J1" s="26"/>
      <c r="K1" s="26"/>
    </row>
    <row r="2" spans="1:20" ht="21.6" thickBot="1" x14ac:dyDescent="0.65">
      <c r="A2" s="25"/>
      <c r="B2" s="10">
        <v>25</v>
      </c>
      <c r="C2" s="10">
        <v>50</v>
      </c>
      <c r="D2" s="10">
        <v>75</v>
      </c>
      <c r="E2" s="10">
        <v>100</v>
      </c>
      <c r="F2" s="10">
        <v>125</v>
      </c>
      <c r="G2" s="10">
        <v>150</v>
      </c>
      <c r="H2" s="10">
        <v>175</v>
      </c>
      <c r="I2" s="10">
        <v>200</v>
      </c>
      <c r="J2" s="10">
        <v>225</v>
      </c>
      <c r="K2" s="10">
        <v>250</v>
      </c>
      <c r="L2" s="11" t="s">
        <v>28</v>
      </c>
      <c r="M2" s="12">
        <f>$R$3</f>
        <v>157.79999999999998</v>
      </c>
      <c r="N2" s="9">
        <f>INDEX(B2:K2,MATCH(M2,B2:K2,1))</f>
        <v>150</v>
      </c>
      <c r="O2" s="9">
        <f>INDEX(B2:K2,MATCH(M2,B2:K2,1)+1)</f>
        <v>175</v>
      </c>
      <c r="Q2" s="11" t="s">
        <v>37</v>
      </c>
      <c r="R2" s="27">
        <v>17.058181818181811</v>
      </c>
      <c r="S2" s="9" t="s">
        <v>38</v>
      </c>
    </row>
    <row r="3" spans="1:20" x14ac:dyDescent="0.6">
      <c r="A3" s="25"/>
      <c r="B3" s="26" t="s">
        <v>36</v>
      </c>
      <c r="C3" s="26"/>
      <c r="D3" s="26"/>
      <c r="E3" s="26"/>
      <c r="F3" s="26"/>
      <c r="G3" s="26"/>
      <c r="H3" s="26"/>
      <c r="I3" s="26"/>
      <c r="J3" s="26"/>
      <c r="K3" s="26"/>
      <c r="L3" s="11"/>
      <c r="M3" s="14"/>
      <c r="Q3" s="11" t="s">
        <v>39</v>
      </c>
      <c r="R3" s="13">
        <v>157.79999999999998</v>
      </c>
      <c r="S3" s="9" t="s">
        <v>38</v>
      </c>
    </row>
    <row r="4" spans="1:20" x14ac:dyDescent="0.6">
      <c r="A4" s="10">
        <v>15</v>
      </c>
      <c r="B4" s="10">
        <v>9</v>
      </c>
      <c r="C4" s="10">
        <v>10</v>
      </c>
      <c r="D4" s="10">
        <v>10</v>
      </c>
      <c r="E4" s="10">
        <v>11</v>
      </c>
      <c r="F4" s="10">
        <v>11</v>
      </c>
      <c r="G4" s="10">
        <v>12</v>
      </c>
      <c r="H4" s="10">
        <v>12</v>
      </c>
      <c r="I4" s="10">
        <v>13</v>
      </c>
      <c r="J4" s="10">
        <v>14</v>
      </c>
      <c r="K4" s="10">
        <v>15</v>
      </c>
      <c r="M4" s="15">
        <f>TREND(N4:O4,$N$2:$O$2,$M$2)</f>
        <v>12</v>
      </c>
      <c r="N4" s="9">
        <f>INDEX(B4:K4,MATCH($N$2,$B$2:$K$2,1))</f>
        <v>12</v>
      </c>
      <c r="O4" s="9">
        <f>INDEX(B4:K4,MATCH($O$2,$B$2:$K$2,1))</f>
        <v>12</v>
      </c>
    </row>
    <row r="5" spans="1:20" x14ac:dyDescent="0.6">
      <c r="A5" s="10">
        <v>20</v>
      </c>
      <c r="B5" s="10">
        <v>12</v>
      </c>
      <c r="C5" s="10">
        <v>13</v>
      </c>
      <c r="D5" s="10">
        <v>14</v>
      </c>
      <c r="E5" s="10">
        <v>14</v>
      </c>
      <c r="F5" s="10">
        <v>15</v>
      </c>
      <c r="G5" s="10">
        <v>16</v>
      </c>
      <c r="H5" s="10">
        <v>17</v>
      </c>
      <c r="I5" s="10">
        <v>18</v>
      </c>
      <c r="J5" s="10">
        <v>19</v>
      </c>
      <c r="K5" s="10">
        <v>20</v>
      </c>
      <c r="M5" s="15">
        <f t="shared" ref="M5:M23" si="0">TREND(N5:O5,$N$2:$O$2,$M$2)</f>
        <v>16.312000000000001</v>
      </c>
      <c r="N5" s="9">
        <f t="shared" ref="N5:N23" si="1">INDEX(B5:K5,MATCH($N$2,$B$2:$K$2,1))</f>
        <v>16</v>
      </c>
      <c r="O5" s="9">
        <f t="shared" ref="O5:O23" si="2">INDEX(B5:K5,MATCH($O$2,$B$2:$K$2,1))</f>
        <v>17</v>
      </c>
    </row>
    <row r="6" spans="1:20" x14ac:dyDescent="0.6">
      <c r="A6" s="10">
        <v>30</v>
      </c>
      <c r="B6" s="10">
        <v>18</v>
      </c>
      <c r="C6" s="10">
        <v>19</v>
      </c>
      <c r="D6" s="10">
        <v>21</v>
      </c>
      <c r="E6" s="10">
        <v>22</v>
      </c>
      <c r="F6" s="10">
        <v>22</v>
      </c>
      <c r="G6" s="10">
        <v>23</v>
      </c>
      <c r="H6" s="10">
        <v>24</v>
      </c>
      <c r="I6" s="10">
        <v>26</v>
      </c>
      <c r="J6" s="10">
        <v>28</v>
      </c>
      <c r="K6" s="10">
        <v>30</v>
      </c>
      <c r="M6" s="15">
        <f t="shared" si="0"/>
        <v>23.312000000000001</v>
      </c>
      <c r="N6" s="9">
        <f t="shared" si="1"/>
        <v>23</v>
      </c>
      <c r="O6" s="9">
        <f t="shared" si="2"/>
        <v>24</v>
      </c>
    </row>
    <row r="7" spans="1:20" x14ac:dyDescent="0.6">
      <c r="A7" s="10">
        <v>40</v>
      </c>
      <c r="B7" s="10">
        <v>23</v>
      </c>
      <c r="C7" s="10">
        <v>25</v>
      </c>
      <c r="D7" s="10">
        <v>27</v>
      </c>
      <c r="E7" s="10">
        <v>29</v>
      </c>
      <c r="F7" s="10">
        <v>30</v>
      </c>
      <c r="G7" s="10">
        <v>31</v>
      </c>
      <c r="H7" s="10">
        <v>32</v>
      </c>
      <c r="I7" s="10">
        <v>35</v>
      </c>
      <c r="J7" s="10">
        <v>38</v>
      </c>
      <c r="K7" s="10">
        <v>40</v>
      </c>
      <c r="M7" s="15">
        <f t="shared" si="0"/>
        <v>31.312000000000001</v>
      </c>
      <c r="N7" s="9">
        <f t="shared" si="1"/>
        <v>31</v>
      </c>
      <c r="O7" s="9">
        <f t="shared" si="2"/>
        <v>32</v>
      </c>
    </row>
    <row r="8" spans="1:20" x14ac:dyDescent="0.6">
      <c r="A8" s="10">
        <f>A7+10</f>
        <v>50</v>
      </c>
      <c r="B8" s="10">
        <v>25</v>
      </c>
      <c r="C8" s="10">
        <v>32</v>
      </c>
      <c r="D8" s="10">
        <v>34</v>
      </c>
      <c r="E8" s="10">
        <v>35</v>
      </c>
      <c r="F8" s="10">
        <v>36</v>
      </c>
      <c r="G8" s="10">
        <v>38</v>
      </c>
      <c r="H8" s="10">
        <v>40</v>
      </c>
      <c r="I8" s="10">
        <v>43</v>
      </c>
      <c r="J8" s="10">
        <v>46</v>
      </c>
      <c r="K8" s="10">
        <v>49</v>
      </c>
      <c r="M8" s="15">
        <f t="shared" si="0"/>
        <v>38.624000000000002</v>
      </c>
      <c r="N8" s="9">
        <f t="shared" si="1"/>
        <v>38</v>
      </c>
      <c r="O8" s="9">
        <f t="shared" si="2"/>
        <v>40</v>
      </c>
    </row>
    <row r="9" spans="1:20" ht="21.6" thickBot="1" x14ac:dyDescent="0.65">
      <c r="A9" s="10">
        <f t="shared" ref="A9:A23" si="3">A8+10</f>
        <v>60</v>
      </c>
      <c r="B9" s="10"/>
      <c r="C9" s="10">
        <v>38</v>
      </c>
      <c r="D9" s="10">
        <v>40</v>
      </c>
      <c r="E9" s="10">
        <v>42</v>
      </c>
      <c r="F9" s="10">
        <v>43</v>
      </c>
      <c r="G9" s="10">
        <v>45</v>
      </c>
      <c r="H9" s="10">
        <v>47</v>
      </c>
      <c r="I9" s="10">
        <v>51</v>
      </c>
      <c r="J9" s="10">
        <v>55</v>
      </c>
      <c r="K9" s="10">
        <v>59</v>
      </c>
      <c r="M9" s="15">
        <f t="shared" si="0"/>
        <v>45.624000000000002</v>
      </c>
      <c r="N9" s="9">
        <f t="shared" si="1"/>
        <v>45</v>
      </c>
      <c r="O9" s="9">
        <f t="shared" si="2"/>
        <v>47</v>
      </c>
    </row>
    <row r="10" spans="1:20" ht="21.6" thickBot="1" x14ac:dyDescent="0.65">
      <c r="A10" s="10">
        <f t="shared" si="3"/>
        <v>70</v>
      </c>
      <c r="B10" s="10"/>
      <c r="C10" s="10">
        <v>43</v>
      </c>
      <c r="D10" s="10">
        <v>46</v>
      </c>
      <c r="E10" s="10">
        <v>49</v>
      </c>
      <c r="F10" s="10">
        <v>51</v>
      </c>
      <c r="G10" s="10">
        <v>53</v>
      </c>
      <c r="H10" s="10">
        <v>55</v>
      </c>
      <c r="I10" s="10">
        <v>59</v>
      </c>
      <c r="J10" s="10">
        <v>63</v>
      </c>
      <c r="K10" s="10">
        <v>68</v>
      </c>
      <c r="M10" s="15">
        <f t="shared" si="0"/>
        <v>53.624000000000002</v>
      </c>
      <c r="N10" s="9">
        <f t="shared" si="1"/>
        <v>53</v>
      </c>
      <c r="O10" s="9">
        <f t="shared" si="2"/>
        <v>55</v>
      </c>
      <c r="Q10" s="11" t="s">
        <v>27</v>
      </c>
      <c r="R10" s="16">
        <f>$R$2</f>
        <v>17.058181818181811</v>
      </c>
      <c r="S10" s="9">
        <f>INDEX(A4:A23,MATCH(R10,A4:A23,1))</f>
        <v>15</v>
      </c>
      <c r="T10" s="9">
        <f>INDEX(A4:A23,MATCH(S10,A4:A23,1)+1)</f>
        <v>20</v>
      </c>
    </row>
    <row r="11" spans="1:20" ht="21.6" thickBot="1" x14ac:dyDescent="0.65">
      <c r="A11" s="10">
        <f t="shared" si="3"/>
        <v>80</v>
      </c>
      <c r="B11" s="10"/>
      <c r="C11" s="10">
        <v>48</v>
      </c>
      <c r="D11" s="10">
        <v>52</v>
      </c>
      <c r="E11" s="10">
        <v>55</v>
      </c>
      <c r="F11" s="10">
        <v>58</v>
      </c>
      <c r="G11" s="10">
        <v>60</v>
      </c>
      <c r="H11" s="10">
        <v>63</v>
      </c>
      <c r="I11" s="10">
        <v>67</v>
      </c>
      <c r="J11" s="10">
        <v>71</v>
      </c>
      <c r="K11" s="10">
        <v>77</v>
      </c>
      <c r="M11" s="15">
        <f t="shared" si="0"/>
        <v>60.935999999999993</v>
      </c>
      <c r="N11" s="9">
        <f t="shared" si="1"/>
        <v>60</v>
      </c>
      <c r="O11" s="9">
        <f t="shared" si="2"/>
        <v>63</v>
      </c>
      <c r="Q11" s="22" t="s">
        <v>44</v>
      </c>
      <c r="R11" s="23">
        <f>TREND(S11:T11,$S$10:$T$10,$R$10)</f>
        <v>13.774975999999995</v>
      </c>
      <c r="S11" s="9">
        <f>INDEX(M4:M23,MATCH(R10,A4:A23,1))</f>
        <v>12</v>
      </c>
      <c r="T11" s="9">
        <f>INDEX(M4:M23,MATCH(R10,A4:A23,1)+1)</f>
        <v>16.312000000000001</v>
      </c>
    </row>
    <row r="12" spans="1:20" x14ac:dyDescent="0.6">
      <c r="A12" s="10">
        <f t="shared" si="3"/>
        <v>90</v>
      </c>
      <c r="B12" s="10"/>
      <c r="C12" s="10">
        <v>50</v>
      </c>
      <c r="D12" s="10">
        <v>57</v>
      </c>
      <c r="E12" s="10">
        <v>61</v>
      </c>
      <c r="F12" s="10">
        <v>64</v>
      </c>
      <c r="G12" s="10">
        <v>67</v>
      </c>
      <c r="H12" s="10">
        <v>70</v>
      </c>
      <c r="I12" s="10">
        <v>75</v>
      </c>
      <c r="J12" s="10">
        <v>79</v>
      </c>
      <c r="K12" s="10">
        <v>85</v>
      </c>
      <c r="M12" s="15">
        <f t="shared" si="0"/>
        <v>67.935999999999993</v>
      </c>
      <c r="N12" s="9">
        <f t="shared" si="1"/>
        <v>67</v>
      </c>
      <c r="O12" s="9">
        <f t="shared" si="2"/>
        <v>70</v>
      </c>
    </row>
    <row r="13" spans="1:20" x14ac:dyDescent="0.6">
      <c r="A13" s="10">
        <f t="shared" si="3"/>
        <v>100</v>
      </c>
      <c r="B13" s="10"/>
      <c r="C13" s="10"/>
      <c r="D13" s="10">
        <v>63</v>
      </c>
      <c r="E13" s="10">
        <v>67</v>
      </c>
      <c r="F13" s="10">
        <v>71</v>
      </c>
      <c r="G13" s="10">
        <v>74</v>
      </c>
      <c r="H13" s="10">
        <v>78</v>
      </c>
      <c r="I13" s="10">
        <v>82</v>
      </c>
      <c r="J13" s="10">
        <v>87</v>
      </c>
      <c r="K13" s="10">
        <v>94</v>
      </c>
      <c r="M13" s="15">
        <f t="shared" si="0"/>
        <v>75.248000000000005</v>
      </c>
      <c r="N13" s="9">
        <f t="shared" si="1"/>
        <v>74</v>
      </c>
      <c r="O13" s="9">
        <f t="shared" si="2"/>
        <v>78</v>
      </c>
    </row>
    <row r="14" spans="1:20" x14ac:dyDescent="0.6">
      <c r="A14" s="10">
        <f t="shared" si="3"/>
        <v>110</v>
      </c>
      <c r="B14" s="10"/>
      <c r="C14" s="10"/>
      <c r="D14" s="10">
        <v>68</v>
      </c>
      <c r="E14" s="10">
        <v>73</v>
      </c>
      <c r="F14" s="10">
        <v>78</v>
      </c>
      <c r="G14" s="10">
        <v>80</v>
      </c>
      <c r="H14" s="10">
        <v>84</v>
      </c>
      <c r="I14" s="10">
        <v>89</v>
      </c>
      <c r="J14" s="10">
        <v>95</v>
      </c>
      <c r="K14" s="10">
        <v>102</v>
      </c>
      <c r="M14" s="15">
        <f t="shared" si="0"/>
        <v>81.248000000000005</v>
      </c>
      <c r="N14" s="9">
        <f t="shared" si="1"/>
        <v>80</v>
      </c>
      <c r="O14" s="9">
        <f t="shared" si="2"/>
        <v>84</v>
      </c>
    </row>
    <row r="15" spans="1:20" x14ac:dyDescent="0.6">
      <c r="A15" s="10">
        <f t="shared" si="3"/>
        <v>120</v>
      </c>
      <c r="B15" s="10"/>
      <c r="C15" s="10"/>
      <c r="D15" s="10">
        <v>73</v>
      </c>
      <c r="E15" s="10">
        <v>78</v>
      </c>
      <c r="F15" s="10">
        <v>84</v>
      </c>
      <c r="G15" s="10">
        <v>86</v>
      </c>
      <c r="H15" s="10">
        <v>91</v>
      </c>
      <c r="I15" s="10">
        <v>97</v>
      </c>
      <c r="J15" s="10">
        <v>102</v>
      </c>
      <c r="K15" s="10">
        <v>110</v>
      </c>
      <c r="M15" s="15">
        <f t="shared" si="0"/>
        <v>87.56</v>
      </c>
      <c r="N15" s="9">
        <f t="shared" si="1"/>
        <v>86</v>
      </c>
      <c r="O15" s="9">
        <f t="shared" si="2"/>
        <v>91</v>
      </c>
    </row>
    <row r="16" spans="1:20" x14ac:dyDescent="0.6">
      <c r="A16" s="10">
        <f t="shared" si="3"/>
        <v>130</v>
      </c>
      <c r="B16" s="10"/>
      <c r="C16" s="10"/>
      <c r="D16" s="10">
        <v>75</v>
      </c>
      <c r="E16" s="10">
        <v>83</v>
      </c>
      <c r="F16" s="10">
        <v>89</v>
      </c>
      <c r="G16" s="10">
        <v>92</v>
      </c>
      <c r="H16" s="10">
        <v>98</v>
      </c>
      <c r="I16" s="10">
        <v>104</v>
      </c>
      <c r="J16" s="10">
        <v>110</v>
      </c>
      <c r="K16" s="10">
        <v>118</v>
      </c>
      <c r="M16" s="15">
        <f t="shared" si="0"/>
        <v>93.872</v>
      </c>
      <c r="N16" s="9">
        <f t="shared" si="1"/>
        <v>92</v>
      </c>
      <c r="O16" s="9">
        <f t="shared" si="2"/>
        <v>98</v>
      </c>
    </row>
    <row r="17" spans="1:19" x14ac:dyDescent="0.6">
      <c r="A17" s="10">
        <f t="shared" si="3"/>
        <v>140</v>
      </c>
      <c r="B17" s="10"/>
      <c r="C17" s="10"/>
      <c r="D17" s="10"/>
      <c r="E17" s="10">
        <v>89</v>
      </c>
      <c r="F17" s="10">
        <v>95</v>
      </c>
      <c r="G17" s="10">
        <v>99</v>
      </c>
      <c r="H17" s="10">
        <v>105</v>
      </c>
      <c r="I17" s="10">
        <v>112</v>
      </c>
      <c r="J17" s="10">
        <v>118</v>
      </c>
      <c r="K17" s="10">
        <v>126</v>
      </c>
      <c r="M17" s="15">
        <f t="shared" si="0"/>
        <v>100.872</v>
      </c>
      <c r="N17" s="9">
        <f t="shared" si="1"/>
        <v>99</v>
      </c>
      <c r="O17" s="9">
        <f t="shared" si="2"/>
        <v>105</v>
      </c>
    </row>
    <row r="18" spans="1:19" x14ac:dyDescent="0.6">
      <c r="A18" s="10">
        <f t="shared" si="3"/>
        <v>150</v>
      </c>
      <c r="B18" s="10"/>
      <c r="C18" s="10"/>
      <c r="D18" s="10"/>
      <c r="E18" s="10">
        <v>94</v>
      </c>
      <c r="F18" s="10">
        <v>101</v>
      </c>
      <c r="G18" s="10">
        <v>105</v>
      </c>
      <c r="H18" s="10">
        <v>110</v>
      </c>
      <c r="I18" s="10">
        <v>120</v>
      </c>
      <c r="J18" s="10">
        <v>125</v>
      </c>
      <c r="K18" s="10">
        <v>134</v>
      </c>
      <c r="M18" s="15">
        <f t="shared" si="0"/>
        <v>106.56</v>
      </c>
      <c r="N18" s="9">
        <f t="shared" si="1"/>
        <v>105</v>
      </c>
      <c r="O18" s="9">
        <f t="shared" si="2"/>
        <v>110</v>
      </c>
    </row>
    <row r="19" spans="1:19" x14ac:dyDescent="0.6">
      <c r="A19" s="10">
        <f t="shared" si="3"/>
        <v>160</v>
      </c>
      <c r="B19" s="10"/>
      <c r="C19" s="10"/>
      <c r="D19" s="10"/>
      <c r="E19" s="10">
        <v>99</v>
      </c>
      <c r="F19" s="10">
        <v>106</v>
      </c>
      <c r="G19" s="10">
        <v>110</v>
      </c>
      <c r="H19" s="10">
        <v>117</v>
      </c>
      <c r="I19" s="10">
        <v>125</v>
      </c>
      <c r="J19" s="10">
        <v>132</v>
      </c>
      <c r="K19" s="10">
        <v>142</v>
      </c>
      <c r="M19" s="15">
        <f t="shared" si="0"/>
        <v>112.184</v>
      </c>
      <c r="N19" s="9">
        <f t="shared" si="1"/>
        <v>110</v>
      </c>
      <c r="O19" s="9">
        <f t="shared" si="2"/>
        <v>117</v>
      </c>
    </row>
    <row r="20" spans="1:19" x14ac:dyDescent="0.6">
      <c r="A20" s="10">
        <f t="shared" si="3"/>
        <v>170</v>
      </c>
      <c r="B20" s="10"/>
      <c r="C20" s="10"/>
      <c r="D20" s="10"/>
      <c r="E20" s="10">
        <v>100</v>
      </c>
      <c r="F20" s="10">
        <v>111</v>
      </c>
      <c r="G20" s="10">
        <v>116</v>
      </c>
      <c r="H20" s="10">
        <v>123</v>
      </c>
      <c r="I20" s="10">
        <v>131</v>
      </c>
      <c r="J20" s="10">
        <v>138</v>
      </c>
      <c r="K20" s="10">
        <v>149</v>
      </c>
      <c r="M20" s="15">
        <f t="shared" si="0"/>
        <v>118.184</v>
      </c>
      <c r="N20" s="9">
        <f t="shared" si="1"/>
        <v>116</v>
      </c>
      <c r="O20" s="9">
        <f t="shared" si="2"/>
        <v>123</v>
      </c>
    </row>
    <row r="21" spans="1:19" x14ac:dyDescent="0.6">
      <c r="A21" s="10">
        <f t="shared" si="3"/>
        <v>180</v>
      </c>
      <c r="B21" s="10"/>
      <c r="C21" s="10"/>
      <c r="D21" s="10"/>
      <c r="E21" s="10"/>
      <c r="F21" s="10">
        <v>116</v>
      </c>
      <c r="G21" s="10">
        <v>121</v>
      </c>
      <c r="H21" s="10">
        <v>129</v>
      </c>
      <c r="I21" s="10">
        <v>136</v>
      </c>
      <c r="J21" s="10">
        <v>144</v>
      </c>
      <c r="K21" s="10">
        <v>155</v>
      </c>
      <c r="M21" s="15">
        <f t="shared" si="0"/>
        <v>123.49600000000001</v>
      </c>
      <c r="N21" s="9">
        <f t="shared" si="1"/>
        <v>121</v>
      </c>
      <c r="O21" s="9">
        <f t="shared" si="2"/>
        <v>129</v>
      </c>
    </row>
    <row r="22" spans="1:19" x14ac:dyDescent="0.6">
      <c r="A22" s="10">
        <f t="shared" si="3"/>
        <v>190</v>
      </c>
      <c r="B22" s="10"/>
      <c r="C22" s="10"/>
      <c r="D22" s="10"/>
      <c r="E22" s="10"/>
      <c r="F22" s="10">
        <v>121</v>
      </c>
      <c r="G22" s="10">
        <v>126</v>
      </c>
      <c r="H22" s="10">
        <v>134</v>
      </c>
      <c r="I22" s="10">
        <v>142</v>
      </c>
      <c r="J22" s="10">
        <v>150</v>
      </c>
      <c r="K22" s="10">
        <v>161</v>
      </c>
      <c r="M22" s="15">
        <f t="shared" si="0"/>
        <v>128.49600000000001</v>
      </c>
      <c r="N22" s="9">
        <f t="shared" si="1"/>
        <v>126</v>
      </c>
      <c r="O22" s="9">
        <f t="shared" si="2"/>
        <v>134</v>
      </c>
    </row>
    <row r="23" spans="1:19" x14ac:dyDescent="0.6">
      <c r="A23" s="10">
        <f t="shared" si="3"/>
        <v>200</v>
      </c>
      <c r="B23" s="10"/>
      <c r="C23" s="10"/>
      <c r="D23" s="10"/>
      <c r="E23" s="10"/>
      <c r="F23" s="10">
        <v>125</v>
      </c>
      <c r="G23" s="10">
        <v>132</v>
      </c>
      <c r="H23" s="10">
        <v>140</v>
      </c>
      <c r="I23" s="10">
        <v>148</v>
      </c>
      <c r="J23" s="10">
        <v>157</v>
      </c>
      <c r="K23" s="10">
        <v>168</v>
      </c>
      <c r="M23" s="15">
        <f t="shared" si="0"/>
        <v>134.49600000000001</v>
      </c>
      <c r="N23" s="9">
        <f t="shared" si="1"/>
        <v>132</v>
      </c>
      <c r="O23" s="9">
        <f t="shared" si="2"/>
        <v>140</v>
      </c>
    </row>
    <row r="24" spans="1:19" x14ac:dyDescent="0.6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Q24" s="9" t="s">
        <v>40</v>
      </c>
      <c r="R24" s="21">
        <v>1</v>
      </c>
    </row>
    <row r="25" spans="1:19" ht="21.6" thickBot="1" x14ac:dyDescent="0.65">
      <c r="A25" s="10" t="s">
        <v>29</v>
      </c>
      <c r="B25" s="10">
        <v>20</v>
      </c>
      <c r="C25" s="10">
        <v>30</v>
      </c>
      <c r="D25" s="10">
        <v>40</v>
      </c>
      <c r="E25" s="10">
        <v>50</v>
      </c>
      <c r="F25" s="10">
        <v>60</v>
      </c>
      <c r="G25" s="10">
        <v>75</v>
      </c>
      <c r="H25" s="10">
        <v>100</v>
      </c>
      <c r="I25" s="10">
        <v>125</v>
      </c>
      <c r="J25" s="10">
        <v>150</v>
      </c>
      <c r="K25" s="10">
        <v>175</v>
      </c>
      <c r="M25" s="9">
        <f>INDEX(B25:K25,MATCH(R25,B25:K25,1))</f>
        <v>125</v>
      </c>
      <c r="N25" s="9">
        <f>INDEX(B25:K25,MATCH(R25,B25:K25,1)+1)</f>
        <v>150</v>
      </c>
      <c r="Q25" s="11" t="s">
        <v>41</v>
      </c>
      <c r="R25" s="13">
        <v>125</v>
      </c>
      <c r="S25" s="9" t="s">
        <v>38</v>
      </c>
    </row>
    <row r="26" spans="1:19" ht="21.6" thickBot="1" x14ac:dyDescent="0.65">
      <c r="A26" s="10" t="s">
        <v>30</v>
      </c>
      <c r="B26" s="10">
        <v>0.74</v>
      </c>
      <c r="C26" s="10">
        <v>0.82</v>
      </c>
      <c r="D26" s="10">
        <v>0.88</v>
      </c>
      <c r="E26" s="10">
        <v>0.93</v>
      </c>
      <c r="F26" s="10">
        <v>0.96</v>
      </c>
      <c r="G26" s="20">
        <v>1</v>
      </c>
      <c r="H26" s="10">
        <v>1.02</v>
      </c>
      <c r="I26" s="10">
        <v>1.04</v>
      </c>
      <c r="J26" s="10">
        <v>1.06</v>
      </c>
      <c r="K26" s="10">
        <v>1.07</v>
      </c>
      <c r="M26" s="9">
        <f>INDEX(B26:K26,MATCH(R25,B25:K25,1))</f>
        <v>1.04</v>
      </c>
      <c r="N26" s="9">
        <f>INDEX(B26:K26,MATCH(R25,B25:K25,1)+1)</f>
        <v>1.06</v>
      </c>
      <c r="O26" s="9">
        <f>TREND(M26:N26,M25:N25,$R$25)</f>
        <v>1.04</v>
      </c>
      <c r="Q26" s="17" t="s">
        <v>43</v>
      </c>
      <c r="R26" s="18">
        <f>R11*O26</f>
        <v>14.325975039999996</v>
      </c>
    </row>
  </sheetData>
  <mergeCells count="3">
    <mergeCell ref="A1:A3"/>
    <mergeCell ref="B1:K1"/>
    <mergeCell ref="B3:K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Ef-RF_นาข้าว</vt:lpstr>
      <vt:lpstr>Ef-RF_พืชไร่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Sommanas Prakthong</cp:lastModifiedBy>
  <dcterms:created xsi:type="dcterms:W3CDTF">2022-01-05T07:12:34Z</dcterms:created>
  <dcterms:modified xsi:type="dcterms:W3CDTF">2022-02-07T07:41:41Z</dcterms:modified>
</cp:coreProperties>
</file>