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Q:\1.เปรียบเทียบการคาดการณ์ อ่างฯ\"/>
    </mc:Choice>
  </mc:AlternateContent>
  <bookViews>
    <workbookView xWindow="-105" yWindow="-105" windowWidth="23250" windowHeight="12570" tabRatio="675" firstSheet="1" activeTab="3"/>
  </bookViews>
  <sheets>
    <sheet name="Link" sheetId="58" r:id="rId1"/>
    <sheet name="ฝนคาดการณ์" sheetId="59" r:id="rId2"/>
    <sheet name="Data 2564" sheetId="57" r:id="rId3"/>
    <sheet name="RF_forecast " sheetId="53" r:id="rId4"/>
    <sheet name="สรุป" sheetId="54" r:id="rId5"/>
    <sheet name="RF_forecast" sheetId="41" state="hidden" r:id="rId6"/>
    <sheet name="ตารางส่ง อธช" sheetId="42" state="hidden" r:id="rId7"/>
  </sheets>
  <definedNames>
    <definedName name="_xlnm.Print_Area" localSheetId="5">RF_forecast!$A$1:$N$15</definedName>
    <definedName name="_xlnm.Print_Area" localSheetId="3">'RF_forecast '!$A$1:$N$15</definedName>
    <definedName name="_xlnm.Print_Area" localSheetId="6">'ตารางส่ง อธช'!$A$1:$L$20</definedName>
    <definedName name="_xlnm.Print_Area" localSheetId="4">สรุป!$A$1:$L$20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53" l="1"/>
  <c r="R194" i="57" l="1"/>
  <c r="R195" i="57"/>
  <c r="R196" i="57"/>
  <c r="R197" i="57"/>
  <c r="R198" i="57"/>
  <c r="R199" i="57"/>
  <c r="R200" i="57"/>
  <c r="R201" i="57"/>
  <c r="R202" i="57"/>
  <c r="R203" i="57"/>
  <c r="R204" i="57"/>
  <c r="R205" i="57"/>
  <c r="R206" i="57"/>
  <c r="R207" i="57"/>
  <c r="R208" i="57"/>
  <c r="R209" i="57"/>
  <c r="R210" i="57"/>
  <c r="R211" i="57"/>
  <c r="R212" i="57"/>
  <c r="R213" i="57"/>
  <c r="R214" i="57"/>
  <c r="R215" i="57"/>
  <c r="R216" i="57"/>
  <c r="R217" i="57"/>
  <c r="R218" i="57"/>
  <c r="R219" i="57"/>
  <c r="R220" i="57"/>
  <c r="R221" i="57"/>
  <c r="R222" i="57"/>
  <c r="R223" i="57"/>
  <c r="L6" i="53"/>
  <c r="R193" i="57" l="1"/>
  <c r="H12" i="53"/>
  <c r="H11" i="53"/>
  <c r="H9" i="53"/>
  <c r="H8" i="53"/>
  <c r="H7" i="53"/>
  <c r="J7" i="53" s="1"/>
  <c r="N6" i="53"/>
  <c r="K7" i="53" s="1"/>
  <c r="N7" i="53" s="1"/>
  <c r="J8" i="53"/>
  <c r="H10" i="53"/>
  <c r="J10" i="53" s="1"/>
  <c r="Q44" i="53"/>
  <c r="Q45" i="53"/>
  <c r="Q46" i="53"/>
  <c r="Q47" i="53"/>
  <c r="Q48" i="53"/>
  <c r="Q43" i="53"/>
  <c r="Q42" i="53"/>
  <c r="Q28" i="53"/>
  <c r="Q29" i="53"/>
  <c r="Q30" i="53"/>
  <c r="Q31" i="53"/>
  <c r="Q32" i="53"/>
  <c r="Q33" i="53"/>
  <c r="Q34" i="53"/>
  <c r="Q35" i="53"/>
  <c r="Q36" i="53"/>
  <c r="Q37" i="53"/>
  <c r="Q38" i="53"/>
  <c r="Q39" i="53"/>
  <c r="Q40" i="53"/>
  <c r="Q41" i="53"/>
  <c r="Q23" i="53"/>
  <c r="Q24" i="53"/>
  <c r="Q25" i="53"/>
  <c r="Q26" i="53"/>
  <c r="Q27" i="53"/>
  <c r="Q22" i="53"/>
  <c r="A4" i="59"/>
  <c r="A5" i="59"/>
  <c r="A6" i="59"/>
  <c r="A7" i="59" s="1"/>
  <c r="A8" i="59" s="1"/>
  <c r="A9" i="59" s="1"/>
  <c r="A3" i="59"/>
  <c r="M7" i="53"/>
  <c r="L7" i="53" l="1"/>
  <c r="K8" i="53"/>
  <c r="O23" i="53" l="1"/>
  <c r="O24" i="53"/>
  <c r="O25" i="53"/>
  <c r="O26" i="53"/>
  <c r="O27" i="53"/>
  <c r="O30" i="53"/>
  <c r="O31" i="53"/>
  <c r="O32" i="53"/>
  <c r="O33" i="53"/>
  <c r="O34" i="53"/>
  <c r="O35" i="53"/>
  <c r="O37" i="53"/>
  <c r="O38" i="53"/>
  <c r="O39" i="53"/>
  <c r="O40" i="53"/>
  <c r="O22" i="53"/>
  <c r="R225" i="57"/>
  <c r="R5" i="57" l="1"/>
  <c r="R224" i="57"/>
  <c r="R192" i="57"/>
  <c r="R191" i="57"/>
  <c r="R190" i="57"/>
  <c r="M38" i="53" s="1"/>
  <c r="R189" i="57"/>
  <c r="M37" i="53" s="1"/>
  <c r="R188" i="57"/>
  <c r="M36" i="53" s="1"/>
  <c r="R187" i="57"/>
  <c r="M35" i="53" s="1"/>
  <c r="R186" i="57"/>
  <c r="M34" i="53" s="1"/>
  <c r="R185" i="57"/>
  <c r="M33" i="53" s="1"/>
  <c r="R184" i="57"/>
  <c r="M32" i="53" s="1"/>
  <c r="R183" i="57"/>
  <c r="M31" i="53" s="1"/>
  <c r="R182" i="57"/>
  <c r="M30" i="53" s="1"/>
  <c r="R181" i="57"/>
  <c r="M29" i="53" s="1"/>
  <c r="R180" i="57"/>
  <c r="M28" i="53" s="1"/>
  <c r="R179" i="57"/>
  <c r="M27" i="53" s="1"/>
  <c r="R178" i="57"/>
  <c r="M26" i="53" s="1"/>
  <c r="R177" i="57"/>
  <c r="M25" i="53" s="1"/>
  <c r="R176" i="57"/>
  <c r="M24" i="53" s="1"/>
  <c r="R175" i="57"/>
  <c r="M23" i="53" s="1"/>
  <c r="R174" i="57"/>
  <c r="M22" i="53" s="1"/>
  <c r="R173" i="57"/>
  <c r="R172" i="57"/>
  <c r="R171" i="57"/>
  <c r="R170" i="57"/>
  <c r="R169" i="57"/>
  <c r="R168" i="57"/>
  <c r="R167" i="57"/>
  <c r="R166" i="57"/>
  <c r="R165" i="57"/>
  <c r="R164" i="57"/>
  <c r="R163" i="57"/>
  <c r="R162" i="57"/>
  <c r="R161" i="57"/>
  <c r="R160" i="57"/>
  <c r="R159" i="57"/>
  <c r="R158" i="57"/>
  <c r="R157" i="57"/>
  <c r="R156" i="57"/>
  <c r="R155" i="57"/>
  <c r="R154" i="57"/>
  <c r="R153" i="57"/>
  <c r="R152" i="57"/>
  <c r="R151" i="57"/>
  <c r="R150" i="57"/>
  <c r="R149" i="57"/>
  <c r="R148" i="57"/>
  <c r="R147" i="57"/>
  <c r="R146" i="57"/>
  <c r="R145" i="57"/>
  <c r="R144" i="57"/>
  <c r="R143" i="57"/>
  <c r="R142" i="57"/>
  <c r="R141" i="57"/>
  <c r="R140" i="57"/>
  <c r="R139" i="57"/>
  <c r="R138" i="57"/>
  <c r="R137" i="57"/>
  <c r="R136" i="57"/>
  <c r="R135" i="57"/>
  <c r="R134" i="57"/>
  <c r="R133" i="57"/>
  <c r="R132" i="57"/>
  <c r="R131" i="57"/>
  <c r="R130" i="57"/>
  <c r="R129" i="57"/>
  <c r="R128" i="57"/>
  <c r="R127" i="57"/>
  <c r="R126" i="57"/>
  <c r="R125" i="57"/>
  <c r="R124" i="57"/>
  <c r="R123" i="57"/>
  <c r="R122" i="57"/>
  <c r="R121" i="57"/>
  <c r="R120" i="57"/>
  <c r="R119" i="57"/>
  <c r="R118" i="57"/>
  <c r="R117" i="57"/>
  <c r="R116" i="57"/>
  <c r="R115" i="57"/>
  <c r="R114" i="57"/>
  <c r="R113" i="57"/>
  <c r="R112" i="57"/>
  <c r="R111" i="57"/>
  <c r="R110" i="57"/>
  <c r="R109" i="57"/>
  <c r="R108" i="57"/>
  <c r="R107" i="57"/>
  <c r="R106" i="57"/>
  <c r="R105" i="57"/>
  <c r="R104" i="57"/>
  <c r="R103" i="57"/>
  <c r="R102" i="57"/>
  <c r="R101" i="57"/>
  <c r="R100" i="57"/>
  <c r="R99" i="57"/>
  <c r="R98" i="57"/>
  <c r="R97" i="57"/>
  <c r="R96" i="57"/>
  <c r="R95" i="57"/>
  <c r="R94" i="57"/>
  <c r="R93" i="57"/>
  <c r="R92" i="57"/>
  <c r="R91" i="57"/>
  <c r="R90" i="57"/>
  <c r="R89" i="57"/>
  <c r="R88" i="57"/>
  <c r="R87" i="57"/>
  <c r="R86" i="57"/>
  <c r="R85" i="57"/>
  <c r="R84" i="57"/>
  <c r="R83" i="57"/>
  <c r="R82" i="57"/>
  <c r="R81" i="57"/>
  <c r="R80" i="57"/>
  <c r="R79" i="57"/>
  <c r="R78" i="57"/>
  <c r="R77" i="57"/>
  <c r="R76" i="57"/>
  <c r="R75" i="57"/>
  <c r="R74" i="57"/>
  <c r="R73" i="57"/>
  <c r="R72" i="57"/>
  <c r="R71" i="57"/>
  <c r="R70" i="57"/>
  <c r="R69" i="57"/>
  <c r="R68" i="57"/>
  <c r="R67" i="57"/>
  <c r="R66" i="57"/>
  <c r="R65" i="57"/>
  <c r="R64" i="57"/>
  <c r="R63" i="57"/>
  <c r="R62" i="57"/>
  <c r="R61" i="57"/>
  <c r="R60" i="57"/>
  <c r="R59" i="57"/>
  <c r="R58" i="57"/>
  <c r="R57" i="57"/>
  <c r="R56" i="57"/>
  <c r="R55" i="57"/>
  <c r="R54" i="57"/>
  <c r="R53" i="57"/>
  <c r="R52" i="57"/>
  <c r="R51" i="57"/>
  <c r="R50" i="57"/>
  <c r="R49" i="57"/>
  <c r="R48" i="57"/>
  <c r="R47" i="57"/>
  <c r="R46" i="57"/>
  <c r="R45" i="57"/>
  <c r="R44" i="57"/>
  <c r="R43" i="57"/>
  <c r="R42" i="57"/>
  <c r="R41" i="57"/>
  <c r="R40" i="57"/>
  <c r="R39" i="57"/>
  <c r="R38" i="57"/>
  <c r="R37" i="57"/>
  <c r="R36" i="57"/>
  <c r="R35" i="57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N17" i="53" l="1"/>
  <c r="H8" i="54"/>
  <c r="F7" i="54"/>
  <c r="F9" i="54" l="1"/>
  <c r="G9" i="54" s="1"/>
  <c r="B19" i="42"/>
  <c r="B18" i="42"/>
  <c r="K17" i="42"/>
  <c r="B17" i="42"/>
  <c r="E13" i="42"/>
  <c r="E12" i="42"/>
  <c r="E11" i="42"/>
  <c r="E10" i="42"/>
  <c r="E9" i="42"/>
  <c r="E8" i="42"/>
  <c r="J7" i="42"/>
  <c r="H7" i="42"/>
  <c r="E7" i="42"/>
  <c r="D7" i="42"/>
  <c r="C7" i="42"/>
  <c r="B7" i="42"/>
  <c r="B2" i="42"/>
  <c r="S22" i="41"/>
  <c r="S23" i="41" s="1"/>
  <c r="S24" i="41" s="1"/>
  <c r="S25" i="41" s="1"/>
  <c r="S26" i="41" s="1"/>
  <c r="S27" i="41" s="1"/>
  <c r="S28" i="41" s="1"/>
  <c r="S29" i="41" s="1"/>
  <c r="S30" i="41" s="1"/>
  <c r="S31" i="41" s="1"/>
  <c r="S32" i="41" s="1"/>
  <c r="S33" i="41" s="1"/>
  <c r="S34" i="41" s="1"/>
  <c r="S35" i="41" s="1"/>
  <c r="S36" i="41" s="1"/>
  <c r="S37" i="41" s="1"/>
  <c r="S38" i="41" s="1"/>
  <c r="S39" i="41" s="1"/>
  <c r="S40" i="41" s="1"/>
  <c r="S41" i="41" s="1"/>
  <c r="S42" i="41" s="1"/>
  <c r="S43" i="41" s="1"/>
  <c r="S44" i="41" s="1"/>
  <c r="S45" i="41" s="1"/>
  <c r="S46" i="41" s="1"/>
  <c r="S47" i="41" s="1"/>
  <c r="S48" i="41" s="1"/>
  <c r="S49" i="41" s="1"/>
  <c r="S50" i="41" s="1"/>
  <c r="S51" i="41" s="1"/>
  <c r="S52" i="41" s="1"/>
  <c r="S53" i="41" s="1"/>
  <c r="S54" i="41" s="1"/>
  <c r="S55" i="41" s="1"/>
  <c r="S56" i="41" s="1"/>
  <c r="S57" i="41" s="1"/>
  <c r="S58" i="41" s="1"/>
  <c r="S59" i="41" s="1"/>
  <c r="S60" i="41" s="1"/>
  <c r="S61" i="41" s="1"/>
  <c r="S62" i="41" s="1"/>
  <c r="S63" i="41" s="1"/>
  <c r="S64" i="41" s="1"/>
  <c r="S65" i="41" s="1"/>
  <c r="S66" i="41" s="1"/>
  <c r="S67" i="41" s="1"/>
  <c r="S68" i="41" s="1"/>
  <c r="S69" i="41" s="1"/>
  <c r="S70" i="41" s="1"/>
  <c r="S71" i="41" s="1"/>
  <c r="S72" i="41" s="1"/>
  <c r="S73" i="41" s="1"/>
  <c r="S74" i="41" s="1"/>
  <c r="S75" i="41" s="1"/>
  <c r="S76" i="41" s="1"/>
  <c r="S77" i="41" s="1"/>
  <c r="S78" i="41" s="1"/>
  <c r="S79" i="41" s="1"/>
  <c r="S80" i="41" s="1"/>
  <c r="S81" i="41" s="1"/>
  <c r="S82" i="41" s="1"/>
  <c r="S83" i="41" s="1"/>
  <c r="S84" i="41" s="1"/>
  <c r="S85" i="41" s="1"/>
  <c r="S86" i="41" s="1"/>
  <c r="S87" i="41" s="1"/>
  <c r="S88" i="41" s="1"/>
  <c r="S89" i="41" s="1"/>
  <c r="S90" i="41" s="1"/>
  <c r="S91" i="41" s="1"/>
  <c r="S92" i="41" s="1"/>
  <c r="S93" i="41" s="1"/>
  <c r="L22" i="41"/>
  <c r="L23" i="41" s="1"/>
  <c r="L24" i="41" s="1"/>
  <c r="L25" i="41" s="1"/>
  <c r="L26" i="41" s="1"/>
  <c r="L27" i="41" s="1"/>
  <c r="L28" i="41" s="1"/>
  <c r="L29" i="41" s="1"/>
  <c r="L30" i="41" s="1"/>
  <c r="L31" i="41" s="1"/>
  <c r="L32" i="41" s="1"/>
  <c r="L33" i="41" s="1"/>
  <c r="L34" i="41" s="1"/>
  <c r="L35" i="41" s="1"/>
  <c r="L36" i="41" s="1"/>
  <c r="L37" i="41" s="1"/>
  <c r="L38" i="41" s="1"/>
  <c r="L39" i="41" s="1"/>
  <c r="L40" i="41" s="1"/>
  <c r="L41" i="41" s="1"/>
  <c r="L42" i="41" s="1"/>
  <c r="L43" i="41" s="1"/>
  <c r="L44" i="41" s="1"/>
  <c r="L45" i="41" s="1"/>
  <c r="L46" i="41" s="1"/>
  <c r="L47" i="41" s="1"/>
  <c r="L48" i="41" s="1"/>
  <c r="L49" i="41" s="1"/>
  <c r="L50" i="41" s="1"/>
  <c r="L51" i="41" s="1"/>
  <c r="L52" i="41" s="1"/>
  <c r="L53" i="41" s="1"/>
  <c r="L54" i="41" s="1"/>
  <c r="L55" i="41" s="1"/>
  <c r="L56" i="41" s="1"/>
  <c r="L57" i="41" s="1"/>
  <c r="L58" i="41" s="1"/>
  <c r="L59" i="41" s="1"/>
  <c r="L60" i="41" s="1"/>
  <c r="L61" i="41" s="1"/>
  <c r="L62" i="41" s="1"/>
  <c r="L63" i="41" s="1"/>
  <c r="L64" i="41" s="1"/>
  <c r="L65" i="41" s="1"/>
  <c r="L66" i="41" s="1"/>
  <c r="L67" i="41" s="1"/>
  <c r="L68" i="41" s="1"/>
  <c r="L69" i="41" s="1"/>
  <c r="L70" i="41" s="1"/>
  <c r="L71" i="41" s="1"/>
  <c r="L72" i="41" s="1"/>
  <c r="L73" i="41" s="1"/>
  <c r="L74" i="41" s="1"/>
  <c r="L75" i="41" s="1"/>
  <c r="L76" i="41" s="1"/>
  <c r="L77" i="41" s="1"/>
  <c r="L78" i="41" s="1"/>
  <c r="L79" i="41" s="1"/>
  <c r="L80" i="41" s="1"/>
  <c r="L81" i="41" s="1"/>
  <c r="L82" i="41" s="1"/>
  <c r="L83" i="41" s="1"/>
  <c r="L84" i="41" s="1"/>
  <c r="L85" i="41" s="1"/>
  <c r="L86" i="41" s="1"/>
  <c r="L87" i="41" s="1"/>
  <c r="L88" i="41" s="1"/>
  <c r="L89" i="41" s="1"/>
  <c r="L90" i="41" s="1"/>
  <c r="L91" i="41" s="1"/>
  <c r="L92" i="41" s="1"/>
  <c r="L93" i="41" s="1"/>
  <c r="N16" i="41"/>
  <c r="K18" i="42" s="1"/>
  <c r="H12" i="41"/>
  <c r="F13" i="42" s="1"/>
  <c r="G13" i="42" s="1"/>
  <c r="H11" i="41"/>
  <c r="H10" i="41"/>
  <c r="F11" i="42" s="1"/>
  <c r="G11" i="42" s="1"/>
  <c r="H9" i="41"/>
  <c r="H8" i="41"/>
  <c r="F9" i="42" s="1"/>
  <c r="G9" i="42" s="1"/>
  <c r="M7" i="41"/>
  <c r="H7" i="41"/>
  <c r="C7" i="41"/>
  <c r="C8" i="42" s="1"/>
  <c r="H6" i="41"/>
  <c r="F7" i="42" s="1"/>
  <c r="B20" i="54"/>
  <c r="K18" i="54"/>
  <c r="B18" i="54"/>
  <c r="K17" i="54"/>
  <c r="B17" i="54"/>
  <c r="H13" i="54"/>
  <c r="I13" i="54" s="1"/>
  <c r="E13" i="54"/>
  <c r="H12" i="54"/>
  <c r="I12" i="54" s="1"/>
  <c r="E12" i="54"/>
  <c r="H11" i="54"/>
  <c r="I11" i="54" s="1"/>
  <c r="E11" i="54"/>
  <c r="H10" i="54"/>
  <c r="I10" i="54" s="1"/>
  <c r="E10" i="54"/>
  <c r="H9" i="54"/>
  <c r="I9" i="54" s="1"/>
  <c r="E9" i="54"/>
  <c r="I8" i="54"/>
  <c r="E8" i="54"/>
  <c r="J7" i="54"/>
  <c r="H7" i="54"/>
  <c r="G7" i="54"/>
  <c r="E7" i="54"/>
  <c r="D7" i="54"/>
  <c r="C7" i="54"/>
  <c r="B7" i="54"/>
  <c r="R23" i="53"/>
  <c r="R24" i="53" s="1"/>
  <c r="R25" i="53" s="1"/>
  <c r="R26" i="53" s="1"/>
  <c r="R27" i="53" s="1"/>
  <c r="R28" i="53" s="1"/>
  <c r="R29" i="53" s="1"/>
  <c r="R30" i="53" s="1"/>
  <c r="R31" i="53" s="1"/>
  <c r="R32" i="53" s="1"/>
  <c r="R33" i="53" s="1"/>
  <c r="R34" i="53" s="1"/>
  <c r="R35" i="53" s="1"/>
  <c r="R36" i="53" s="1"/>
  <c r="R37" i="53" s="1"/>
  <c r="R38" i="53" s="1"/>
  <c r="R39" i="53" s="1"/>
  <c r="R40" i="53" s="1"/>
  <c r="R41" i="53" s="1"/>
  <c r="R42" i="53" s="1"/>
  <c r="R43" i="53" s="1"/>
  <c r="R44" i="53" s="1"/>
  <c r="R45" i="53" s="1"/>
  <c r="R46" i="53" s="1"/>
  <c r="R47" i="53" s="1"/>
  <c r="R48" i="53" s="1"/>
  <c r="R49" i="53" s="1"/>
  <c r="R50" i="53" s="1"/>
  <c r="R51" i="53" s="1"/>
  <c r="R52" i="53" s="1"/>
  <c r="R53" i="53" s="1"/>
  <c r="R54" i="53" s="1"/>
  <c r="R55" i="53" s="1"/>
  <c r="R56" i="53" s="1"/>
  <c r="R57" i="53" s="1"/>
  <c r="R58" i="53" s="1"/>
  <c r="R59" i="53" s="1"/>
  <c r="R60" i="53" s="1"/>
  <c r="R61" i="53" s="1"/>
  <c r="R62" i="53" s="1"/>
  <c r="R63" i="53" s="1"/>
  <c r="R64" i="53" s="1"/>
  <c r="R65" i="53" s="1"/>
  <c r="R66" i="53" s="1"/>
  <c r="R67" i="53" s="1"/>
  <c r="R68" i="53" s="1"/>
  <c r="R69" i="53" s="1"/>
  <c r="R70" i="53" s="1"/>
  <c r="R71" i="53" s="1"/>
  <c r="R72" i="53" s="1"/>
  <c r="R73" i="53" s="1"/>
  <c r="R74" i="53" s="1"/>
  <c r="R75" i="53" s="1"/>
  <c r="R76" i="53" s="1"/>
  <c r="R77" i="53" s="1"/>
  <c r="R78" i="53" s="1"/>
  <c r="R79" i="53" s="1"/>
  <c r="R80" i="53" s="1"/>
  <c r="R81" i="53" s="1"/>
  <c r="R82" i="53" s="1"/>
  <c r="L23" i="53"/>
  <c r="L24" i="53" s="1"/>
  <c r="L25" i="53" s="1"/>
  <c r="L26" i="53" s="1"/>
  <c r="L27" i="53" s="1"/>
  <c r="L28" i="53" s="1"/>
  <c r="L29" i="53" s="1"/>
  <c r="L30" i="53" s="1"/>
  <c r="L31" i="53" s="1"/>
  <c r="L32" i="53" s="1"/>
  <c r="L33" i="53" s="1"/>
  <c r="L34" i="53" s="1"/>
  <c r="L35" i="53" s="1"/>
  <c r="L36" i="53" s="1"/>
  <c r="L37" i="53" s="1"/>
  <c r="L38" i="53" s="1"/>
  <c r="L39" i="53" s="1"/>
  <c r="L40" i="53" s="1"/>
  <c r="L41" i="53" s="1"/>
  <c r="L42" i="53" s="1"/>
  <c r="L43" i="53" s="1"/>
  <c r="L44" i="53" s="1"/>
  <c r="L45" i="53" s="1"/>
  <c r="L46" i="53" s="1"/>
  <c r="L47" i="53" s="1"/>
  <c r="L48" i="53" s="1"/>
  <c r="L49" i="53" s="1"/>
  <c r="L50" i="53" s="1"/>
  <c r="L51" i="53" s="1"/>
  <c r="L52" i="53" s="1"/>
  <c r="L53" i="53" s="1"/>
  <c r="L54" i="53" s="1"/>
  <c r="L55" i="53" s="1"/>
  <c r="L56" i="53" s="1"/>
  <c r="L57" i="53" s="1"/>
  <c r="L58" i="53" s="1"/>
  <c r="L59" i="53" s="1"/>
  <c r="L60" i="53" s="1"/>
  <c r="L61" i="53" s="1"/>
  <c r="L62" i="53" s="1"/>
  <c r="L63" i="53" s="1"/>
  <c r="L64" i="53" s="1"/>
  <c r="L65" i="53" s="1"/>
  <c r="L66" i="53" s="1"/>
  <c r="L67" i="53" s="1"/>
  <c r="L68" i="53" s="1"/>
  <c r="L69" i="53" s="1"/>
  <c r="L70" i="53" s="1"/>
  <c r="L71" i="53" s="1"/>
  <c r="L72" i="53" s="1"/>
  <c r="L73" i="53" s="1"/>
  <c r="L74" i="53" s="1"/>
  <c r="L75" i="53" s="1"/>
  <c r="L76" i="53" s="1"/>
  <c r="L77" i="53" s="1"/>
  <c r="L78" i="53" s="1"/>
  <c r="L79" i="53" s="1"/>
  <c r="L80" i="53" s="1"/>
  <c r="L81" i="53" s="1"/>
  <c r="L82" i="53" s="1"/>
  <c r="K19" i="54"/>
  <c r="Q13" i="53"/>
  <c r="C7" i="53"/>
  <c r="B17" i="53" s="1"/>
  <c r="B19" i="54" s="1"/>
  <c r="K8" i="54"/>
  <c r="J11" i="53" l="1"/>
  <c r="F12" i="54" s="1"/>
  <c r="G12" i="54" s="1"/>
  <c r="F11" i="54"/>
  <c r="G11" i="54" s="1"/>
  <c r="J12" i="53"/>
  <c r="F13" i="54" s="1"/>
  <c r="G13" i="54" s="1"/>
  <c r="J9" i="53"/>
  <c r="F10" i="54" s="1"/>
  <c r="G10" i="54" s="1"/>
  <c r="C8" i="54"/>
  <c r="C8" i="41"/>
  <c r="C9" i="41" s="1"/>
  <c r="J6" i="41"/>
  <c r="L6" i="41" s="1"/>
  <c r="J8" i="41"/>
  <c r="E15" i="42"/>
  <c r="J10" i="41"/>
  <c r="J12" i="41"/>
  <c r="G7" i="42"/>
  <c r="F8" i="42"/>
  <c r="G8" i="42" s="1"/>
  <c r="J7" i="41"/>
  <c r="H8" i="42"/>
  <c r="I8" i="42" s="1"/>
  <c r="M8" i="41"/>
  <c r="F10" i="42"/>
  <c r="G10" i="42" s="1"/>
  <c r="J9" i="41"/>
  <c r="F12" i="42"/>
  <c r="G12" i="42" s="1"/>
  <c r="J11" i="41"/>
  <c r="I7" i="42"/>
  <c r="E15" i="54"/>
  <c r="H15" i="54"/>
  <c r="I7" i="54"/>
  <c r="K9" i="54"/>
  <c r="F8" i="54"/>
  <c r="C8" i="53"/>
  <c r="N6" i="41" l="1"/>
  <c r="K7" i="41" s="1"/>
  <c r="K8" i="42" s="1"/>
  <c r="C9" i="42"/>
  <c r="L7" i="41"/>
  <c r="N7" i="41"/>
  <c r="K8" i="41" s="1"/>
  <c r="K9" i="42" s="1"/>
  <c r="L8" i="41"/>
  <c r="C10" i="42"/>
  <c r="C10" i="41"/>
  <c r="H9" i="42"/>
  <c r="M9" i="41"/>
  <c r="F15" i="42"/>
  <c r="L8" i="53"/>
  <c r="N8" i="53"/>
  <c r="F15" i="54"/>
  <c r="G8" i="54"/>
  <c r="C9" i="53"/>
  <c r="C9" i="54"/>
  <c r="K9" i="53" l="1"/>
  <c r="K10" i="54" s="1"/>
  <c r="N8" i="41"/>
  <c r="K9" i="41" s="1"/>
  <c r="K10" i="42" s="1"/>
  <c r="I9" i="42"/>
  <c r="H10" i="42"/>
  <c r="I10" i="42" s="1"/>
  <c r="M10" i="41"/>
  <c r="C11" i="42"/>
  <c r="C11" i="41"/>
  <c r="C10" i="54"/>
  <c r="C10" i="53"/>
  <c r="N9" i="53" l="1"/>
  <c r="K10" i="53" s="1"/>
  <c r="N10" i="53" s="1"/>
  <c r="K11" i="53" s="1"/>
  <c r="N11" i="53" s="1"/>
  <c r="K12" i="53" s="1"/>
  <c r="L9" i="53"/>
  <c r="L9" i="41"/>
  <c r="N9" i="41"/>
  <c r="K10" i="41" s="1"/>
  <c r="N10" i="41" s="1"/>
  <c r="K11" i="41" s="1"/>
  <c r="C12" i="42"/>
  <c r="C12" i="41"/>
  <c r="H11" i="42"/>
  <c r="I11" i="42" s="1"/>
  <c r="M11" i="41"/>
  <c r="C11" i="53"/>
  <c r="C11" i="54"/>
  <c r="K11" i="54" l="1"/>
  <c r="K12" i="54"/>
  <c r="L11" i="53"/>
  <c r="L10" i="53"/>
  <c r="K11" i="42"/>
  <c r="L10" i="41"/>
  <c r="H12" i="42"/>
  <c r="M12" i="41"/>
  <c r="H13" i="42" s="1"/>
  <c r="I13" i="42" s="1"/>
  <c r="C13" i="42"/>
  <c r="C13" i="41"/>
  <c r="C14" i="42" s="1"/>
  <c r="K12" i="42"/>
  <c r="N11" i="41"/>
  <c r="K12" i="41" s="1"/>
  <c r="L11" i="41"/>
  <c r="K13" i="54"/>
  <c r="N12" i="53"/>
  <c r="K13" i="53" s="1"/>
  <c r="L12" i="53"/>
  <c r="C12" i="54"/>
  <c r="C12" i="53"/>
  <c r="K13" i="42" l="1"/>
  <c r="N12" i="41"/>
  <c r="K13" i="41" s="1"/>
  <c r="K14" i="42" s="1"/>
  <c r="L12" i="41"/>
  <c r="I12" i="42"/>
  <c r="H15" i="42"/>
  <c r="K14" i="54"/>
  <c r="C13" i="53"/>
  <c r="B2" i="53" s="1"/>
  <c r="C13" i="54"/>
  <c r="C14" i="54" l="1"/>
  <c r="B2" i="54"/>
</calcChain>
</file>

<file path=xl/sharedStrings.xml><?xml version="1.0" encoding="utf-8"?>
<sst xmlns="http://schemas.openxmlformats.org/spreadsheetml/2006/main" count="611" uniqueCount="111">
  <si>
    <t>ชื่อ</t>
  </si>
  <si>
    <t>วันที่</t>
  </si>
  <si>
    <t>พื้นที่รับน้ำ 
(ตร.กม.)</t>
  </si>
  <si>
    <t>ความจุเก็บกัก (ล้าน ลบ.ม.)</t>
  </si>
  <si>
    <t>ค่า ส.ป.ส.</t>
  </si>
  <si>
    <t>คาดการณ์
ปริมาณน้ำไหลลงอ่าง 
(ล้าน ลบ.ม.)</t>
  </si>
  <si>
    <t>baseflow
(ล้าน ลบ.ม.)</t>
  </si>
  <si>
    <t>รวมน้ำไหลลงอ่างแต่ละวัน
(ล้าน ลบ.ม.)</t>
  </si>
  <si>
    <t>ปริมาณน้ำในอ่างเพิ่มขึ้นเป็น
(ล้าน ลบ.ม.)</t>
  </si>
  <si>
    <t>ระบายแต่ละวัน
(ล้าน ลบ.ม.)</t>
  </si>
  <si>
    <t>ปริมาณน้ำในอ่างสุทธิ
วันถัดไป 
(ล้าน ลบ.ม.)</t>
  </si>
  <si>
    <t>(1)</t>
  </si>
  <si>
    <t>(2)</t>
  </si>
  <si>
    <t>(3)</t>
  </si>
  <si>
    <t>(4)</t>
  </si>
  <si>
    <t>(5)=(3)x(4)x(1)</t>
  </si>
  <si>
    <t>(6)</t>
  </si>
  <si>
    <t>(7)=(5)+(6)</t>
  </si>
  <si>
    <t>(8)</t>
  </si>
  <si>
    <t>(9)=(7)+(8)</t>
  </si>
  <si>
    <t>(10)</t>
  </si>
  <si>
    <t>(11)=(7)+(8)-(10)</t>
  </si>
  <si>
    <t>ฝนจริง (มม.)</t>
  </si>
  <si>
    <t>ฝนคาดการณ์ (มม.)</t>
  </si>
  <si>
    <t>ปริมาณน้ำจริง (ล้าน ลบ.ม.)</t>
  </si>
  <si>
    <t>ปริมาณน้ำคาดการณ์ (ล้าน ลบ.ม.)</t>
  </si>
  <si>
    <t>ฝ่ายสารสนเทศและพยากรณ์น้ำ ส่วนอุทกวิทยา สำนักบริหารจัดการน้ำและอุทกวิทยา</t>
  </si>
  <si>
    <t>*ฝนคาดการณ์เฉลี่ย (มม.)</t>
  </si>
  <si>
    <t>ปริมาณน้ำในอ่าง
      (ล้าน ลบม.)       เวลา 06.00 น.</t>
  </si>
  <si>
    <t>ความจุเก็บกัก</t>
  </si>
  <si>
    <t xml:space="preserve">ความจุเก็บกัก </t>
  </si>
  <si>
    <t xml:space="preserve">*ฝนคาดการณ์เฉลี่ย </t>
  </si>
  <si>
    <t xml:space="preserve">Inflow
</t>
  </si>
  <si>
    <t xml:space="preserve">Outflow
</t>
  </si>
  <si>
    <t>ล้าน ลบ.ม.</t>
  </si>
  <si>
    <t>ล้าน ลบ.ม</t>
  </si>
  <si>
    <t>ลบ.ม./วิ</t>
  </si>
  <si>
    <t>รวม</t>
  </si>
  <si>
    <t>* ข้อมูลปริมาณน้ำในอ่าง น้ำไหลลงอ่าง และข้อมูลการระบาย จากระบบฐานข้อมูลน้ำในอ่างเก็บน้ำ กรมชลประทาน</t>
  </si>
  <si>
    <t>คาดการณ์
ปริมาณน้ำในอ่าง
เวลา 06.00 น.</t>
  </si>
  <si>
    <t>ปริมาณน้ำในอ่าง
เวลา 06.00 น.</t>
  </si>
  <si>
    <t>มม.</t>
  </si>
  <si>
    <t xml:space="preserve">  ล้าน ลบ.ม.    </t>
  </si>
  <si>
    <t>ฝนคาดการณ์</t>
  </si>
  <si>
    <t>ลำดับ</t>
  </si>
  <si>
    <t>ความจุ</t>
  </si>
  <si>
    <t>รนก.</t>
  </si>
  <si>
    <t>(ล้าน ลบ.ม.)</t>
  </si>
  <si>
    <t>ปริมาณน้ำ</t>
  </si>
  <si>
    <t>ปริมาณน้ำในอ่างฯ</t>
  </si>
  <si>
    <t>น้ำไหลลงอ่าง</t>
  </si>
  <si>
    <t>น้ำระบาย</t>
  </si>
  <si>
    <t>ปัจจุบัน</t>
  </si>
  <si>
    <t>เขื่อนแก่งกระจาน</t>
  </si>
  <si>
    <t>ฐานใจแผ่นดิน</t>
  </si>
  <si>
    <t xml:space="preserve">ฐาน ตชด.144 เนิน 860 </t>
  </si>
  <si>
    <t>inflow คาดการณ์</t>
  </si>
  <si>
    <t>inflow จริง</t>
  </si>
  <si>
    <t>* ข้อมูลฝนคาดการณ์ กรมอุตุนิยมวิทยา ข้อมูลชุดวันที่ 5 ต.ค. 64 เวลา 00 UTC</t>
  </si>
  <si>
    <t>* inflow คือปริมาณน้ำที่จะไหลในวันถัดไป</t>
  </si>
  <si>
    <t>ตารางคาดการณ์ปริมาณน้ำไหลลงเขื่อนแก่งกระจาน  วันที่ 7 - 13 ตุลาคม 2564</t>
  </si>
  <si>
    <t>เก็บค่าคาดการณ์ 1 วัน</t>
  </si>
  <si>
    <t>ฝนจริง</t>
  </si>
  <si>
    <t>หมายเหตุ  : เป็นข้อมูลประกอบในการพิจารณาบริหารจัดการน้ำ</t>
  </si>
  <si>
    <t>* ศักยภาพการระบายของเขื่อนแก่งกระจานเท่ากับ 102 ลบ.ม/วินาที</t>
  </si>
  <si>
    <t>ระบาย ลบ.ม./วิ</t>
  </si>
  <si>
    <t>ระบาย ล้าน</t>
  </si>
  <si>
    <t>ใส่ค่า</t>
  </si>
  <si>
    <t>แปลง MCM เป็น CMS</t>
  </si>
  <si>
    <t>รหัสอ่าง</t>
  </si>
  <si>
    <t>ชื่ออ่างเก็บน้ำ</t>
  </si>
  <si>
    <t>ภาค</t>
  </si>
  <si>
    <t>ปริมาตร</t>
  </si>
  <si>
    <t>ใช้การ</t>
  </si>
  <si>
    <t>(ม.รทก.)</t>
  </si>
  <si>
    <t>ใต้</t>
  </si>
  <si>
    <t>รร.ตชด. นเรศวร
บ้านห้วยโสก</t>
  </si>
  <si>
    <t>วัดคะเมยกาญจน
ผลาราม</t>
  </si>
  <si>
    <t>ปริมาณฝน
เฉลี่ยรายวัน</t>
  </si>
  <si>
    <t>% รนก.</t>
  </si>
  <si>
    <t>ระดับน้ำ</t>
  </si>
  <si>
    <t>ในอ่าง</t>
  </si>
  <si>
    <t>สภาพน้ำใน เขื่อนแก่งกระจาน</t>
  </si>
  <si>
    <t>ข้อมูลฝนสะสมรายวัน (ค่าย้อนหลัง 1 วัน)</t>
  </si>
  <si>
    <t>ชนิดของข้อมูล</t>
  </si>
  <si>
    <t>Link</t>
  </si>
  <si>
    <t>ข้อมูลสภาพน้ำในเขื่อน</t>
  </si>
  <si>
    <t>https://app.rid.go.th/reservoir/</t>
  </si>
  <si>
    <t>Graph (hii.or.th)</t>
  </si>
  <si>
    <t>https://hpc.tmd.go.th/pubData</t>
  </si>
  <si>
    <t>ข้อมูลน้ำท่า</t>
  </si>
  <si>
    <t>http://water.rid.go.th/hydrology/index.html</t>
  </si>
  <si>
    <t>http://hydro-1.rid.go.th/</t>
  </si>
  <si>
    <t>http://hydro-2.rid.go.th/</t>
  </si>
  <si>
    <t>http://hydro-3.rid.go.th/</t>
  </si>
  <si>
    <t>http://hydro-4.rid.go.th/</t>
  </si>
  <si>
    <t>http://hydro-5.rid.go.th/</t>
  </si>
  <si>
    <t>http://hydro-6.rid.go.th/</t>
  </si>
  <si>
    <t>http://hydro-7.rid.go.th/</t>
  </si>
  <si>
    <t>http://hydro-8.rid.go.th/</t>
  </si>
  <si>
    <t>ศูนย์อุทกวิทยาชลประทานภาคเหนือตอนบน</t>
  </si>
  <si>
    <t>ศูนย์อุทกวิทยาชลประทานภาคเหนือตอนล่าง</t>
  </si>
  <si>
    <t>ศูนย์อุทกวิทยาชลประทานภาคตะวันออกเฉียงเหนือตอนบน</t>
  </si>
  <si>
    <t>ศูนย์อุทกวิทยาชลประทานภาคตะวันออกเฉียงเหนือตอนล่าง</t>
  </si>
  <si>
    <t>ศูนย์อุทกวิทยาชลประทานภาคกลาง</t>
  </si>
  <si>
    <t>ศูนย์อุทกวิทยาชลประทานภาคตะวันออก</t>
  </si>
  <si>
    <t>ศูนย์อุทกวิทยาชลประทานภาคตะวันตก</t>
  </si>
  <si>
    <t>ศูนย์อุทกวิทยาชลประทานภาคใต้</t>
  </si>
  <si>
    <t>ปริมาณน้ำคาดการณ์
(ล้าน ลบ.ม.)</t>
  </si>
  <si>
    <t>http://tiwrm.haii.or.th/v3/</t>
  </si>
  <si>
    <t>* ข้อมูลฝนคาดการณ์ กรมอุตุนิยมวิทยา ข้อมูลชุดวันที่ 19 ต.ค. 64 เวลา 00 UTC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</si>
</sst>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d\ ดดด"/>
    <numFmt numFmtId="189" formatCode="[$-107041E]d\ mmm\ yy;@"/>
    <numFmt numFmtId="190" formatCode="[$-101041E]d\ mmm\ yy;@"/>
  </numFmts>
  <fonts count="38" x14ac:knownFonts="1"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name val="TH SarabunPSK"/>
      <family val="2"/>
    </font>
    <font>
      <b/>
      <sz val="22"/>
      <color rgb="FF0000FF"/>
      <name val="TH SarabunPSK"/>
      <family val="2"/>
    </font>
    <font>
      <sz val="22"/>
      <color theme="1"/>
      <name val="TH SarabunPSK"/>
      <family val="2"/>
    </font>
    <font>
      <sz val="18"/>
      <color theme="3"/>
      <name val="Tahoma"/>
      <family val="2"/>
      <scheme val="major"/>
    </font>
    <font>
      <b/>
      <sz val="15"/>
      <color theme="3"/>
      <name val="TH SarabunPSK"/>
      <family val="2"/>
    </font>
    <font>
      <b/>
      <sz val="13"/>
      <color theme="3"/>
      <name val="TH SarabunPSK"/>
      <family val="2"/>
    </font>
    <font>
      <b/>
      <sz val="11"/>
      <color theme="3"/>
      <name val="TH SarabunPSK"/>
      <family val="2"/>
    </font>
    <font>
      <sz val="16"/>
      <color rgb="FF006100"/>
      <name val="TH SarabunPSK"/>
      <family val="2"/>
    </font>
    <font>
      <sz val="16"/>
      <color rgb="FF9C0006"/>
      <name val="TH SarabunPSK"/>
      <family val="2"/>
    </font>
    <font>
      <sz val="16"/>
      <color rgb="FF9C5700"/>
      <name val="TH SarabunPSK"/>
      <family val="2"/>
    </font>
    <font>
      <sz val="16"/>
      <color rgb="FF3F3F76"/>
      <name val="TH SarabunPSK"/>
      <family val="2"/>
    </font>
    <font>
      <b/>
      <sz val="16"/>
      <color rgb="FF3F3F3F"/>
      <name val="TH SarabunPSK"/>
      <family val="2"/>
    </font>
    <font>
      <b/>
      <sz val="16"/>
      <color rgb="FFFA7D00"/>
      <name val="TH SarabunPSK"/>
      <family val="2"/>
    </font>
    <font>
      <sz val="16"/>
      <color rgb="FFFA7D00"/>
      <name val="TH SarabunPSK"/>
      <family val="2"/>
    </font>
    <font>
      <b/>
      <sz val="16"/>
      <color theme="0"/>
      <name val="TH SarabunPSK"/>
      <family val="2"/>
    </font>
    <font>
      <sz val="16"/>
      <color rgb="FFFF0000"/>
      <name val="TH SarabunPSK"/>
      <family val="2"/>
    </font>
    <font>
      <i/>
      <sz val="16"/>
      <color rgb="FF7F7F7F"/>
      <name val="TH SarabunPSK"/>
      <family val="2"/>
    </font>
    <font>
      <sz val="16"/>
      <color theme="0"/>
      <name val="TH SarabunPSK"/>
      <family val="2"/>
    </font>
    <font>
      <sz val="16"/>
      <color rgb="FF000000"/>
      <name val="TH SarabunPSK"/>
      <family val="2"/>
    </font>
    <font>
      <u/>
      <sz val="16"/>
      <color rgb="FF000000"/>
      <name val="TH SarabunPSK"/>
      <family val="2"/>
    </font>
    <font>
      <u/>
      <sz val="14"/>
      <color theme="10"/>
      <name val="TH SarabunPSK"/>
      <family val="2"/>
    </font>
    <font>
      <b/>
      <sz val="18"/>
      <name val="TH SarabunPSK"/>
      <family val="2"/>
    </font>
    <font>
      <b/>
      <sz val="16"/>
      <color rgb="FF333333"/>
      <name val="TH SarabunPSK"/>
      <family val="2"/>
    </font>
    <font>
      <sz val="16"/>
      <color rgb="FF333333"/>
      <name val="TH SarabunPSK"/>
      <family val="2"/>
    </font>
    <font>
      <sz val="14"/>
      <color rgb="FFFF0000"/>
      <name val="TH SarabunPSK"/>
      <family val="2"/>
    </font>
    <font>
      <sz val="14"/>
      <color rgb="FF000000"/>
      <name val="Courier New"/>
      <family val="3"/>
    </font>
  </fonts>
  <fills count="5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DD7EE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6" fillId="0" borderId="47" applyNumberFormat="0" applyFill="0" applyAlignment="0" applyProtection="0"/>
    <xf numFmtId="0" fontId="17" fillId="0" borderId="48" applyNumberFormat="0" applyFill="0" applyAlignment="0" applyProtection="0"/>
    <xf numFmtId="0" fontId="18" fillId="0" borderId="49" applyNumberFormat="0" applyFill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50" applyNumberFormat="0" applyAlignment="0" applyProtection="0"/>
    <xf numFmtId="0" fontId="23" fillId="17" borderId="51" applyNumberFormat="0" applyAlignment="0" applyProtection="0"/>
    <xf numFmtId="0" fontId="24" fillId="17" borderId="50" applyNumberFormat="0" applyAlignment="0" applyProtection="0"/>
    <xf numFmtId="0" fontId="25" fillId="0" borderId="52" applyNumberFormat="0" applyFill="0" applyAlignment="0" applyProtection="0"/>
    <xf numFmtId="0" fontId="26" fillId="18" borderId="53" applyNumberFormat="0" applyAlignment="0" applyProtection="0"/>
    <xf numFmtId="0" fontId="27" fillId="0" borderId="0" applyNumberFormat="0" applyFill="0" applyBorder="0" applyAlignment="0" applyProtection="0"/>
    <xf numFmtId="0" fontId="1" fillId="19" borderId="54" applyNumberFormat="0" applyFont="0" applyAlignment="0" applyProtection="0"/>
    <xf numFmtId="0" fontId="28" fillId="0" borderId="0" applyNumberFormat="0" applyFill="0" applyBorder="0" applyAlignment="0" applyProtection="0"/>
    <xf numFmtId="0" fontId="2" fillId="0" borderId="55" applyNumberFormat="0" applyFill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2" fontId="0" fillId="0" borderId="0" xfId="0" applyNumberFormat="1"/>
    <xf numFmtId="187" fontId="0" fillId="10" borderId="2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88" fontId="3" fillId="11" borderId="23" xfId="0" applyNumberFormat="1" applyFont="1" applyFill="1" applyBorder="1" applyAlignment="1">
      <alignment horizontal="center" vertical="center"/>
    </xf>
    <xf numFmtId="187" fontId="0" fillId="10" borderId="26" xfId="0" applyNumberFormat="1" applyFont="1" applyFill="1" applyBorder="1" applyAlignment="1">
      <alignment horizontal="center" vertical="center"/>
    </xf>
    <xf numFmtId="0" fontId="5" fillId="0" borderId="0" xfId="1" quotePrefix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87" fontId="0" fillId="10" borderId="23" xfId="0" applyNumberFormat="1" applyFont="1" applyFill="1" applyBorder="1" applyAlignment="1">
      <alignment horizontal="center" vertical="center"/>
    </xf>
    <xf numFmtId="187" fontId="0" fillId="10" borderId="23" xfId="0" applyNumberFormat="1" applyFill="1" applyBorder="1" applyAlignment="1">
      <alignment horizontal="center" vertical="center"/>
    </xf>
    <xf numFmtId="187" fontId="0" fillId="10" borderId="26" xfId="0" applyNumberForma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11" fillId="0" borderId="3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1" xfId="0" quotePrefix="1" applyFont="1" applyBorder="1" applyAlignment="1">
      <alignment horizontal="center" vertical="center" wrapText="1"/>
    </xf>
    <xf numFmtId="0" fontId="11" fillId="0" borderId="42" xfId="0" quotePrefix="1" applyFont="1" applyBorder="1" applyAlignment="1">
      <alignment horizontal="center" vertical="center" wrapText="1"/>
    </xf>
    <xf numFmtId="0" fontId="11" fillId="0" borderId="43" xfId="0" quotePrefix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/>
    </xf>
    <xf numFmtId="2" fontId="12" fillId="12" borderId="14" xfId="0" applyNumberFormat="1" applyFont="1" applyFill="1" applyBorder="1" applyAlignment="1">
      <alignment horizontal="center"/>
    </xf>
    <xf numFmtId="2" fontId="12" fillId="5" borderId="9" xfId="0" applyNumberFormat="1" applyFont="1" applyFill="1" applyBorder="1" applyAlignment="1">
      <alignment horizontal="center"/>
    </xf>
    <xf numFmtId="2" fontId="11" fillId="4" borderId="9" xfId="0" applyNumberFormat="1" applyFont="1" applyFill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2" fontId="11" fillId="0" borderId="33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14" fontId="13" fillId="6" borderId="41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2" fontId="13" fillId="6" borderId="41" xfId="0" applyNumberFormat="1" applyFont="1" applyFill="1" applyBorder="1" applyAlignment="1">
      <alignment horizontal="center"/>
    </xf>
    <xf numFmtId="2" fontId="13" fillId="6" borderId="42" xfId="0" applyNumberFormat="1" applyFont="1" applyFill="1" applyBorder="1" applyAlignment="1">
      <alignment horizontal="center"/>
    </xf>
    <xf numFmtId="2" fontId="13" fillId="6" borderId="43" xfId="0" applyNumberFormat="1" applyFont="1" applyFill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2" fontId="0" fillId="10" borderId="25" xfId="0" applyNumberFormat="1" applyFont="1" applyFill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2" fontId="0" fillId="10" borderId="23" xfId="0" applyNumberFormat="1" applyFont="1" applyFill="1" applyBorder="1" applyAlignment="1">
      <alignment horizontal="center" vertical="center"/>
    </xf>
    <xf numFmtId="189" fontId="2" fillId="0" borderId="10" xfId="0" applyNumberFormat="1" applyFont="1" applyBorder="1" applyAlignment="1">
      <alignment horizontal="center" vertical="center"/>
    </xf>
    <xf numFmtId="0" fontId="5" fillId="0" borderId="0" xfId="1"/>
    <xf numFmtId="0" fontId="11" fillId="0" borderId="37" xfId="0" applyFont="1" applyBorder="1" applyAlignment="1">
      <alignment horizontal="center" vertical="center" wrapText="1"/>
    </xf>
    <xf numFmtId="0" fontId="11" fillId="0" borderId="30" xfId="0" quotePrefix="1" applyFont="1" applyBorder="1" applyAlignment="1">
      <alignment horizontal="center" vertical="center" wrapText="1"/>
    </xf>
    <xf numFmtId="189" fontId="10" fillId="0" borderId="10" xfId="0" applyNumberFormat="1" applyFont="1" applyBorder="1" applyAlignment="1">
      <alignment horizontal="center" vertical="center"/>
    </xf>
    <xf numFmtId="2" fontId="12" fillId="0" borderId="9" xfId="0" applyNumberFormat="1" applyFont="1" applyFill="1" applyBorder="1" applyAlignment="1">
      <alignment horizontal="center"/>
    </xf>
    <xf numFmtId="187" fontId="0" fillId="10" borderId="0" xfId="0" applyNumberFormat="1" applyFill="1" applyBorder="1" applyAlignment="1">
      <alignment horizontal="center" vertical="center"/>
    </xf>
    <xf numFmtId="0" fontId="5" fillId="0" borderId="0" xfId="1"/>
    <xf numFmtId="189" fontId="2" fillId="0" borderId="19" xfId="0" applyNumberFormat="1" applyFont="1" applyBorder="1" applyAlignment="1">
      <alignment horizontal="center" vertical="center"/>
    </xf>
    <xf numFmtId="2" fontId="2" fillId="4" borderId="10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187" fontId="0" fillId="10" borderId="34" xfId="0" applyNumberFormat="1" applyFill="1" applyBorder="1" applyAlignment="1">
      <alignment horizontal="center" vertical="center"/>
    </xf>
    <xf numFmtId="187" fontId="0" fillId="10" borderId="56" xfId="0" applyNumberFormat="1" applyFill="1" applyBorder="1" applyAlignment="1">
      <alignment horizontal="center" vertical="center"/>
    </xf>
    <xf numFmtId="187" fontId="0" fillId="10" borderId="56" xfId="0" applyNumberFormat="1" applyFont="1" applyFill="1" applyBorder="1" applyAlignment="1">
      <alignment horizontal="center" vertical="center"/>
    </xf>
    <xf numFmtId="187" fontId="0" fillId="10" borderId="45" xfId="0" applyNumberFormat="1" applyFont="1" applyFill="1" applyBorder="1" applyAlignment="1">
      <alignment horizontal="center" vertical="center"/>
    </xf>
    <xf numFmtId="2" fontId="0" fillId="10" borderId="56" xfId="0" applyNumberFormat="1" applyFont="1" applyFill="1" applyBorder="1" applyAlignment="1">
      <alignment horizontal="center" vertical="center"/>
    </xf>
    <xf numFmtId="2" fontId="0" fillId="10" borderId="26" xfId="0" applyNumberFormat="1" applyFont="1" applyFill="1" applyBorder="1" applyAlignment="1">
      <alignment horizontal="center" vertical="center"/>
    </xf>
    <xf numFmtId="2" fontId="0" fillId="10" borderId="57" xfId="0" applyNumberFormat="1" applyFont="1" applyFill="1" applyBorder="1" applyAlignment="1">
      <alignment horizontal="center" vertical="center"/>
    </xf>
    <xf numFmtId="188" fontId="3" fillId="11" borderId="22" xfId="0" applyNumberFormat="1" applyFont="1" applyFill="1" applyBorder="1" applyAlignment="1">
      <alignment horizontal="center" vertical="center"/>
    </xf>
    <xf numFmtId="187" fontId="0" fillId="10" borderId="22" xfId="0" applyNumberFormat="1" applyFont="1" applyFill="1" applyBorder="1" applyAlignment="1">
      <alignment horizontal="center" vertical="center"/>
    </xf>
    <xf numFmtId="187" fontId="0" fillId="10" borderId="57" xfId="0" applyNumberFormat="1" applyFont="1" applyFill="1" applyBorder="1" applyAlignment="1">
      <alignment horizontal="center" vertical="center"/>
    </xf>
    <xf numFmtId="2" fontId="0" fillId="10" borderId="59" xfId="0" applyNumberFormat="1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0" xfId="0" quotePrefix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87" fontId="0" fillId="0" borderId="0" xfId="0" applyNumberFormat="1"/>
    <xf numFmtId="0" fontId="3" fillId="0" borderId="0" xfId="0" applyFont="1" applyAlignment="1">
      <alignment horizontal="right" vertical="center"/>
    </xf>
    <xf numFmtId="0" fontId="32" fillId="0" borderId="0" xfId="47"/>
    <xf numFmtId="0" fontId="3" fillId="0" borderId="16" xfId="0" applyFont="1" applyBorder="1" applyAlignment="1">
      <alignment horizontal="center" vertical="center"/>
    </xf>
    <xf numFmtId="0" fontId="3" fillId="45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2" fontId="3" fillId="45" borderId="16" xfId="0" applyNumberFormat="1" applyFont="1" applyFill="1" applyBorder="1" applyAlignment="1">
      <alignment horizontal="center" vertical="center"/>
    </xf>
    <xf numFmtId="0" fontId="3" fillId="45" borderId="16" xfId="0" applyFont="1" applyFill="1" applyBorder="1" applyAlignment="1">
      <alignment horizontal="center"/>
    </xf>
    <xf numFmtId="2" fontId="6" fillId="3" borderId="16" xfId="45" applyNumberFormat="1" applyFont="1" applyFill="1" applyBorder="1" applyAlignment="1">
      <alignment horizontal="center" vertical="top" wrapText="1"/>
    </xf>
    <xf numFmtId="2" fontId="6" fillId="3" borderId="16" xfId="45" applyNumberFormat="1" applyFont="1" applyFill="1" applyBorder="1" applyAlignment="1">
      <alignment horizontal="center" vertical="top"/>
    </xf>
    <xf numFmtId="2" fontId="6" fillId="44" borderId="16" xfId="45" applyNumberFormat="1" applyFont="1" applyFill="1" applyBorder="1" applyAlignment="1">
      <alignment horizontal="center" vertical="top"/>
    </xf>
    <xf numFmtId="2" fontId="6" fillId="3" borderId="16" xfId="45" applyNumberFormat="1" applyFont="1" applyFill="1" applyBorder="1" applyAlignment="1">
      <alignment horizontal="center" vertical="center"/>
    </xf>
    <xf numFmtId="2" fontId="1" fillId="0" borderId="0" xfId="0" applyNumberFormat="1" applyFont="1"/>
    <xf numFmtId="190" fontId="1" fillId="0" borderId="0" xfId="0" applyNumberFormat="1" applyFont="1"/>
    <xf numFmtId="1" fontId="1" fillId="0" borderId="0" xfId="0" applyNumberFormat="1" applyFont="1" applyAlignment="1">
      <alignment horizontal="center"/>
    </xf>
    <xf numFmtId="2" fontId="1" fillId="48" borderId="0" xfId="0" applyNumberFormat="1" applyFont="1" applyFill="1"/>
    <xf numFmtId="1" fontId="35" fillId="12" borderId="16" xfId="0" applyNumberFormat="1" applyFont="1" applyFill="1" applyBorder="1" applyAlignment="1">
      <alignment horizontal="center" vertical="top" wrapText="1"/>
    </xf>
    <xf numFmtId="190" fontId="35" fillId="12" borderId="16" xfId="0" applyNumberFormat="1" applyFont="1" applyFill="1" applyBorder="1" applyAlignment="1">
      <alignment vertical="top"/>
    </xf>
    <xf numFmtId="2" fontId="35" fillId="12" borderId="16" xfId="0" applyNumberFormat="1" applyFont="1" applyFill="1" applyBorder="1" applyAlignment="1">
      <alignment horizontal="right" vertical="top"/>
    </xf>
    <xf numFmtId="2" fontId="35" fillId="12" borderId="10" xfId="0" applyNumberFormat="1" applyFont="1" applyFill="1" applyBorder="1" applyAlignment="1">
      <alignment horizontal="right" vertical="top"/>
    </xf>
    <xf numFmtId="2" fontId="34" fillId="49" borderId="60" xfId="0" applyNumberFormat="1" applyFont="1" applyFill="1" applyBorder="1" applyAlignment="1">
      <alignment horizontal="center" vertical="center"/>
    </xf>
    <xf numFmtId="2" fontId="34" fillId="49" borderId="11" xfId="0" applyNumberFormat="1" applyFont="1" applyFill="1" applyBorder="1" applyAlignment="1">
      <alignment horizontal="center" vertical="center"/>
    </xf>
    <xf numFmtId="2" fontId="34" fillId="49" borderId="10" xfId="0" applyNumberFormat="1" applyFont="1" applyFill="1" applyBorder="1" applyAlignment="1">
      <alignment horizontal="center" vertical="center"/>
    </xf>
    <xf numFmtId="2" fontId="34" fillId="49" borderId="17" xfId="0" applyNumberFormat="1" applyFont="1" applyFill="1" applyBorder="1" applyAlignment="1">
      <alignment horizontal="center" vertical="center"/>
    </xf>
    <xf numFmtId="2" fontId="34" fillId="49" borderId="16" xfId="0" applyNumberFormat="1" applyFont="1" applyFill="1" applyBorder="1" applyAlignment="1">
      <alignment horizontal="center" vertical="center"/>
    </xf>
    <xf numFmtId="2" fontId="35" fillId="50" borderId="16" xfId="0" applyNumberFormat="1" applyFont="1" applyFill="1" applyBorder="1" applyAlignment="1">
      <alignment horizontal="right" vertical="top"/>
    </xf>
    <xf numFmtId="2" fontId="6" fillId="0" borderId="0" xfId="0" applyNumberFormat="1" applyFont="1"/>
    <xf numFmtId="2" fontId="1" fillId="0" borderId="0" xfId="0" applyNumberFormat="1" applyFont="1" applyFill="1"/>
    <xf numFmtId="2" fontId="35" fillId="12" borderId="60" xfId="0" applyNumberFormat="1" applyFont="1" applyFill="1" applyBorder="1" applyAlignment="1">
      <alignment horizontal="right" vertical="top"/>
    </xf>
    <xf numFmtId="2" fontId="35" fillId="50" borderId="60" xfId="0" applyNumberFormat="1" applyFont="1" applyFill="1" applyBorder="1" applyAlignment="1">
      <alignment horizontal="right" vertical="top"/>
    </xf>
    <xf numFmtId="2" fontId="6" fillId="3" borderId="60" xfId="45" applyNumberFormat="1" applyFont="1" applyFill="1" applyBorder="1" applyAlignment="1">
      <alignment horizontal="center" vertical="top" wrapText="1"/>
    </xf>
    <xf numFmtId="2" fontId="6" fillId="3" borderId="60" xfId="45" applyNumberFormat="1" applyFont="1" applyFill="1" applyBorder="1" applyAlignment="1">
      <alignment horizontal="center" vertical="top"/>
    </xf>
    <xf numFmtId="2" fontId="6" fillId="44" borderId="60" xfId="45" applyNumberFormat="1" applyFont="1" applyFill="1" applyBorder="1" applyAlignment="1">
      <alignment horizontal="center" vertical="top"/>
    </xf>
    <xf numFmtId="2" fontId="1" fillId="0" borderId="16" xfId="0" applyNumberFormat="1" applyFont="1" applyBorder="1"/>
    <xf numFmtId="2" fontId="1" fillId="0" borderId="16" xfId="0" applyNumberFormat="1" applyFont="1" applyFill="1" applyBorder="1"/>
    <xf numFmtId="2" fontId="6" fillId="0" borderId="16" xfId="0" applyNumberFormat="1" applyFont="1" applyBorder="1"/>
    <xf numFmtId="15" fontId="0" fillId="0" borderId="0" xfId="0" applyNumberFormat="1"/>
    <xf numFmtId="187" fontId="36" fillId="3" borderId="23" xfId="0" applyNumberFormat="1" applyFont="1" applyFill="1" applyBorder="1" applyAlignment="1">
      <alignment horizontal="center" vertical="center"/>
    </xf>
    <xf numFmtId="187" fontId="36" fillId="3" borderId="56" xfId="0" applyNumberFormat="1" applyFont="1" applyFill="1" applyBorder="1" applyAlignment="1">
      <alignment horizontal="center" vertical="center"/>
    </xf>
    <xf numFmtId="0" fontId="1" fillId="12" borderId="0" xfId="0" applyFont="1" applyFill="1"/>
    <xf numFmtId="0" fontId="1" fillId="12" borderId="16" xfId="0" applyFont="1" applyFill="1" applyBorder="1" applyAlignment="1">
      <alignment horizontal="center" vertical="center"/>
    </xf>
    <xf numFmtId="0" fontId="1" fillId="12" borderId="16" xfId="0" applyFont="1" applyFill="1" applyBorder="1"/>
    <xf numFmtId="0" fontId="32" fillId="12" borderId="16" xfId="47" applyFill="1" applyBorder="1"/>
    <xf numFmtId="0" fontId="32" fillId="12" borderId="16" xfId="47" applyFill="1" applyBorder="1" applyAlignment="1">
      <alignment wrapText="1"/>
    </xf>
    <xf numFmtId="0" fontId="1" fillId="12" borderId="16" xfId="0" applyFont="1" applyFill="1" applyBorder="1" applyAlignment="1">
      <alignment horizontal="center"/>
    </xf>
    <xf numFmtId="0" fontId="2" fillId="50" borderId="16" xfId="0" applyFont="1" applyFill="1" applyBorder="1" applyAlignment="1">
      <alignment horizontal="center" vertical="center"/>
    </xf>
    <xf numFmtId="0" fontId="37" fillId="0" borderId="0" xfId="0" applyFont="1"/>
    <xf numFmtId="1" fontId="7" fillId="51" borderId="16" xfId="0" applyNumberFormat="1" applyFont="1" applyFill="1" applyBorder="1" applyAlignment="1">
      <alignment horizontal="center" vertical="top" wrapText="1"/>
    </xf>
    <xf numFmtId="190" fontId="7" fillId="51" borderId="16" xfId="0" applyNumberFormat="1" applyFont="1" applyFill="1" applyBorder="1" applyAlignment="1">
      <alignment vertical="top"/>
    </xf>
    <xf numFmtId="2" fontId="7" fillId="51" borderId="16" xfId="0" applyNumberFormat="1" applyFont="1" applyFill="1" applyBorder="1" applyAlignment="1">
      <alignment horizontal="right" vertical="top"/>
    </xf>
    <xf numFmtId="2" fontId="2" fillId="51" borderId="0" xfId="0" applyNumberFormat="1" applyFont="1" applyFill="1"/>
    <xf numFmtId="2" fontId="7" fillId="51" borderId="16" xfId="45" applyNumberFormat="1" applyFont="1" applyFill="1" applyBorder="1" applyAlignment="1">
      <alignment horizontal="center" vertical="top" wrapText="1"/>
    </xf>
    <xf numFmtId="2" fontId="7" fillId="51" borderId="16" xfId="45" applyNumberFormat="1" applyFont="1" applyFill="1" applyBorder="1" applyAlignment="1">
      <alignment horizontal="center" vertical="top"/>
    </xf>
    <xf numFmtId="2" fontId="7" fillId="52" borderId="16" xfId="45" applyNumberFormat="1" applyFont="1" applyFill="1" applyBorder="1" applyAlignment="1">
      <alignment horizontal="center" vertical="top"/>
    </xf>
    <xf numFmtId="0" fontId="1" fillId="12" borderId="16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left" vertical="top"/>
    </xf>
    <xf numFmtId="2" fontId="6" fillId="47" borderId="16" xfId="45" applyNumberFormat="1" applyFont="1" applyFill="1" applyBorder="1" applyAlignment="1">
      <alignment horizontal="center" vertical="center" wrapText="1"/>
    </xf>
    <xf numFmtId="2" fontId="6" fillId="44" borderId="16" xfId="45" applyNumberFormat="1" applyFont="1" applyFill="1" applyBorder="1" applyAlignment="1">
      <alignment horizontal="center" vertical="center" wrapText="1"/>
    </xf>
    <xf numFmtId="2" fontId="34" fillId="49" borderId="63" xfId="0" applyNumberFormat="1" applyFont="1" applyFill="1" applyBorder="1" applyAlignment="1">
      <alignment horizontal="center" vertical="center"/>
    </xf>
    <xf numFmtId="2" fontId="34" fillId="49" borderId="64" xfId="0" applyNumberFormat="1" applyFont="1" applyFill="1" applyBorder="1" applyAlignment="1">
      <alignment horizontal="center" vertical="center"/>
    </xf>
    <xf numFmtId="2" fontId="33" fillId="46" borderId="63" xfId="45" applyNumberFormat="1" applyFont="1" applyFill="1" applyBorder="1" applyAlignment="1">
      <alignment horizontal="center" vertical="center"/>
    </xf>
    <xf numFmtId="2" fontId="33" fillId="46" borderId="61" xfId="45" applyNumberFormat="1" applyFont="1" applyFill="1" applyBorder="1" applyAlignment="1">
      <alignment horizontal="center" vertical="center"/>
    </xf>
    <xf numFmtId="2" fontId="33" fillId="46" borderId="65" xfId="45" applyNumberFormat="1" applyFont="1" applyFill="1" applyBorder="1" applyAlignment="1">
      <alignment horizontal="center" vertical="center"/>
    </xf>
    <xf numFmtId="2" fontId="33" fillId="46" borderId="66" xfId="45" applyNumberFormat="1" applyFont="1" applyFill="1" applyBorder="1" applyAlignment="1">
      <alignment horizontal="center" vertical="center"/>
    </xf>
    <xf numFmtId="2" fontId="33" fillId="46" borderId="34" xfId="45" applyNumberFormat="1" applyFont="1" applyFill="1" applyBorder="1" applyAlignment="1">
      <alignment horizontal="center" vertical="center"/>
    </xf>
    <xf numFmtId="2" fontId="33" fillId="46" borderId="13" xfId="45" applyNumberFormat="1" applyFont="1" applyFill="1" applyBorder="1" applyAlignment="1">
      <alignment horizontal="center" vertical="center"/>
    </xf>
    <xf numFmtId="2" fontId="7" fillId="48" borderId="17" xfId="45" applyNumberFormat="1" applyFont="1" applyFill="1" applyBorder="1" applyAlignment="1">
      <alignment horizontal="center" vertical="center" wrapText="1"/>
    </xf>
    <xf numFmtId="1" fontId="8" fillId="49" borderId="62" xfId="0" applyNumberFormat="1" applyFont="1" applyFill="1" applyBorder="1" applyAlignment="1">
      <alignment horizontal="center"/>
    </xf>
    <xf numFmtId="1" fontId="8" fillId="49" borderId="56" xfId="0" applyNumberFormat="1" applyFont="1" applyFill="1" applyBorder="1" applyAlignment="1">
      <alignment horizontal="center"/>
    </xf>
    <xf numFmtId="1" fontId="8" fillId="49" borderId="17" xfId="0" applyNumberFormat="1" applyFont="1" applyFill="1" applyBorder="1" applyAlignment="1">
      <alignment horizontal="center"/>
    </xf>
    <xf numFmtId="1" fontId="34" fillId="49" borderId="16" xfId="0" applyNumberFormat="1" applyFont="1" applyFill="1" applyBorder="1" applyAlignment="1">
      <alignment horizontal="center" vertical="center"/>
    </xf>
    <xf numFmtId="190" fontId="34" fillId="49" borderId="16" xfId="0" applyNumberFormat="1" applyFont="1" applyFill="1" applyBorder="1" applyAlignment="1">
      <alignment horizontal="center" vertical="center"/>
    </xf>
    <xf numFmtId="2" fontId="34" fillId="49" borderId="16" xfId="0" applyNumberFormat="1" applyFont="1" applyFill="1" applyBorder="1" applyAlignment="1">
      <alignment horizontal="center" vertical="center"/>
    </xf>
    <xf numFmtId="2" fontId="34" fillId="49" borderId="60" xfId="0" applyNumberFormat="1" applyFont="1" applyFill="1" applyBorder="1" applyAlignment="1">
      <alignment horizontal="center" vertical="center"/>
    </xf>
    <xf numFmtId="2" fontId="34" fillId="49" borderId="11" xfId="0" applyNumberFormat="1" applyFont="1" applyFill="1" applyBorder="1" applyAlignment="1">
      <alignment horizontal="center" vertical="center"/>
    </xf>
    <xf numFmtId="2" fontId="34" fillId="49" borderId="10" xfId="0" applyNumberFormat="1" applyFont="1" applyFill="1" applyBorder="1" applyAlignment="1">
      <alignment horizontal="center" vertical="center"/>
    </xf>
    <xf numFmtId="2" fontId="34" fillId="49" borderId="17" xfId="0" applyNumberFormat="1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 wrapText="1"/>
    </xf>
    <xf numFmtId="0" fontId="3" fillId="9" borderId="5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5" fillId="0" borderId="0" xfId="1"/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1" fillId="0" borderId="30" xfId="0" quotePrefix="1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" fontId="11" fillId="0" borderId="3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2" fontId="2" fillId="51" borderId="13" xfId="0" applyNumberFormat="1" applyFont="1" applyFill="1" applyBorder="1" applyAlignment="1">
      <alignment horizontal="center" vertical="center"/>
    </xf>
    <xf numFmtId="2" fontId="2" fillId="51" borderId="17" xfId="0" applyNumberFormat="1" applyFont="1" applyFill="1" applyBorder="1" applyAlignment="1">
      <alignment horizontal="center"/>
    </xf>
    <xf numFmtId="2" fontId="2" fillId="51" borderId="17" xfId="0" applyNumberFormat="1" applyFont="1" applyFill="1" applyBorder="1" applyAlignment="1">
      <alignment horizontal="center" vertical="center"/>
    </xf>
  </cellXfs>
  <cellStyles count="48">
    <cellStyle name="20% - Accent1 2" xfId="22"/>
    <cellStyle name="20% - Accent2 2" xfId="26"/>
    <cellStyle name="20% - Accent3 2" xfId="30"/>
    <cellStyle name="20% - Accent4 2" xfId="34"/>
    <cellStyle name="20% - Accent5 2" xfId="38"/>
    <cellStyle name="20% - Accent6 2" xfId="42"/>
    <cellStyle name="40% - Accent1 2" xfId="23"/>
    <cellStyle name="40% - Accent2 2" xfId="27"/>
    <cellStyle name="40% - Accent3 2" xfId="31"/>
    <cellStyle name="40% - Accent4 2" xfId="35"/>
    <cellStyle name="40% - Accent5 2" xfId="39"/>
    <cellStyle name="40% - Accent6 2" xfId="43"/>
    <cellStyle name="60% - Accent1 2" xfId="24"/>
    <cellStyle name="60% - Accent2 2" xfId="28"/>
    <cellStyle name="60% - Accent3 2" xfId="32"/>
    <cellStyle name="60% - Accent4 2" xfId="36"/>
    <cellStyle name="60% - Accent5 2" xfId="40"/>
    <cellStyle name="60% - Accent6 2" xfId="44"/>
    <cellStyle name="Accent1 2" xfId="21"/>
    <cellStyle name="Accent2 2" xfId="25"/>
    <cellStyle name="Accent3 2" xfId="29"/>
    <cellStyle name="Accent4 2" xfId="33"/>
    <cellStyle name="Accent5 2" xfId="37"/>
    <cellStyle name="Accent6 2" xfId="41"/>
    <cellStyle name="Bad 2" xfId="10"/>
    <cellStyle name="Calculation 2" xfId="14"/>
    <cellStyle name="Check Cell 2" xfId="16"/>
    <cellStyle name="Explanatory Text 2" xfId="19"/>
    <cellStyle name="Good 2" xfId="9"/>
    <cellStyle name="Heading 1 2" xfId="5"/>
    <cellStyle name="Heading 2 2" xfId="6"/>
    <cellStyle name="Heading 3 2" xfId="7"/>
    <cellStyle name="Heading 4 2" xfId="8"/>
    <cellStyle name="Hyperlink" xfId="47" builtinId="8"/>
    <cellStyle name="Hyperlink 2" xfId="46"/>
    <cellStyle name="Input 2" xfId="12"/>
    <cellStyle name="Linked Cell 2" xfId="15"/>
    <cellStyle name="Neutral 2" xfId="11"/>
    <cellStyle name="Normal" xfId="0" builtinId="0"/>
    <cellStyle name="Normal 2" xfId="4"/>
    <cellStyle name="Note 2" xfId="18"/>
    <cellStyle name="Output 2" xfId="13"/>
    <cellStyle name="Title" xfId="3" builtinId="15" customBuiltin="1"/>
    <cellStyle name="Total 2" xfId="20"/>
    <cellStyle name="Warning Text 2" xfId="17"/>
    <cellStyle name="จุลภาค 2" xfId="2"/>
    <cellStyle name="ปกติ 2" xfId="1"/>
    <cellStyle name="ปกติ 3" xfId="45"/>
  </cellStyles>
  <dxfs count="0"/>
  <tableStyles count="0" defaultTableStyle="TableStyleMedium2" defaultPivotStyle="PivotStyleLight16"/>
  <colors>
    <mruColors>
      <color rgb="FF0033CC"/>
      <color rgb="FF00CC00"/>
      <color rgb="FFF85A4E"/>
      <color rgb="FF1DF537"/>
      <color rgb="FFF61CCC"/>
      <color rgb="FFFF00FF"/>
      <color rgb="FFFFFDB3"/>
      <color rgb="FF789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3600" b="1"/>
              <a:t>ปริมาณน้ำไหลลงอ่าง</a:t>
            </a:r>
            <a:r>
              <a:rPr lang="th-TH" sz="3600" b="1" baseline="0"/>
              <a:t> เขื่อนแก่งกระจาน</a:t>
            </a:r>
            <a:r>
              <a:rPr lang="en-US" sz="3600" b="1" baseline="0"/>
              <a:t> 2564</a:t>
            </a:r>
            <a:endParaRPr lang="th-TH" sz="3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9559746657165928E-2"/>
          <c:y val="0.10085429578293736"/>
          <c:w val="0.83248762899793183"/>
          <c:h val="0.7476437465341109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2564'!$R$3</c:f>
              <c:strCache>
                <c:ptCount val="1"/>
                <c:pt idx="0">
                  <c:v>ปริมาณฝน
เฉลี่ยรายวัน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glow rad="25400">
                <a:schemeClr val="accent1">
                  <a:alpha val="40000"/>
                </a:schemeClr>
              </a:glow>
            </a:effectLst>
          </c:spPr>
          <c:invertIfNegative val="0"/>
          <c:cat>
            <c:numRef>
              <c:f>'Data 2564'!$B$97:$B$235</c:f>
              <c:numCache>
                <c:formatCode>[$-101041E]d\ mmm\ yy;@</c:formatCode>
                <c:ptCount val="139"/>
                <c:pt idx="0">
                  <c:v>242719</c:v>
                </c:pt>
                <c:pt idx="1">
                  <c:v>242720</c:v>
                </c:pt>
                <c:pt idx="2">
                  <c:v>242721</c:v>
                </c:pt>
                <c:pt idx="3">
                  <c:v>242722</c:v>
                </c:pt>
                <c:pt idx="4">
                  <c:v>242723</c:v>
                </c:pt>
                <c:pt idx="5">
                  <c:v>242724</c:v>
                </c:pt>
                <c:pt idx="6">
                  <c:v>242725</c:v>
                </c:pt>
                <c:pt idx="7">
                  <c:v>242726</c:v>
                </c:pt>
                <c:pt idx="8">
                  <c:v>242727</c:v>
                </c:pt>
                <c:pt idx="9">
                  <c:v>242728</c:v>
                </c:pt>
                <c:pt idx="10">
                  <c:v>242729</c:v>
                </c:pt>
                <c:pt idx="11">
                  <c:v>242730</c:v>
                </c:pt>
                <c:pt idx="12">
                  <c:v>242731</c:v>
                </c:pt>
                <c:pt idx="13">
                  <c:v>242732</c:v>
                </c:pt>
                <c:pt idx="14">
                  <c:v>242733</c:v>
                </c:pt>
                <c:pt idx="15">
                  <c:v>242734</c:v>
                </c:pt>
                <c:pt idx="16">
                  <c:v>242735</c:v>
                </c:pt>
                <c:pt idx="17">
                  <c:v>242736</c:v>
                </c:pt>
                <c:pt idx="18">
                  <c:v>242737</c:v>
                </c:pt>
                <c:pt idx="19">
                  <c:v>242738</c:v>
                </c:pt>
                <c:pt idx="20">
                  <c:v>242739</c:v>
                </c:pt>
                <c:pt idx="21">
                  <c:v>242740</c:v>
                </c:pt>
                <c:pt idx="22">
                  <c:v>242741</c:v>
                </c:pt>
                <c:pt idx="23">
                  <c:v>242742</c:v>
                </c:pt>
                <c:pt idx="24">
                  <c:v>242743</c:v>
                </c:pt>
                <c:pt idx="25">
                  <c:v>242744</c:v>
                </c:pt>
                <c:pt idx="26">
                  <c:v>242745</c:v>
                </c:pt>
                <c:pt idx="27">
                  <c:v>242746</c:v>
                </c:pt>
                <c:pt idx="28">
                  <c:v>242747</c:v>
                </c:pt>
                <c:pt idx="29">
                  <c:v>242748</c:v>
                </c:pt>
                <c:pt idx="30">
                  <c:v>242749</c:v>
                </c:pt>
                <c:pt idx="31">
                  <c:v>242750</c:v>
                </c:pt>
                <c:pt idx="32">
                  <c:v>242751</c:v>
                </c:pt>
                <c:pt idx="33">
                  <c:v>242752</c:v>
                </c:pt>
                <c:pt idx="34">
                  <c:v>242753</c:v>
                </c:pt>
                <c:pt idx="35">
                  <c:v>242754</c:v>
                </c:pt>
                <c:pt idx="36">
                  <c:v>242755</c:v>
                </c:pt>
                <c:pt idx="37">
                  <c:v>242756</c:v>
                </c:pt>
                <c:pt idx="38">
                  <c:v>242757</c:v>
                </c:pt>
                <c:pt idx="39">
                  <c:v>242758</c:v>
                </c:pt>
                <c:pt idx="40">
                  <c:v>242759</c:v>
                </c:pt>
                <c:pt idx="41">
                  <c:v>242760</c:v>
                </c:pt>
                <c:pt idx="42">
                  <c:v>242761</c:v>
                </c:pt>
                <c:pt idx="43">
                  <c:v>242762</c:v>
                </c:pt>
                <c:pt idx="44">
                  <c:v>242763</c:v>
                </c:pt>
                <c:pt idx="45">
                  <c:v>242764</c:v>
                </c:pt>
                <c:pt idx="46">
                  <c:v>242765</c:v>
                </c:pt>
                <c:pt idx="47">
                  <c:v>242766</c:v>
                </c:pt>
                <c:pt idx="48">
                  <c:v>242767</c:v>
                </c:pt>
                <c:pt idx="49">
                  <c:v>242768</c:v>
                </c:pt>
                <c:pt idx="50">
                  <c:v>242769</c:v>
                </c:pt>
                <c:pt idx="51">
                  <c:v>242770</c:v>
                </c:pt>
                <c:pt idx="52">
                  <c:v>242771</c:v>
                </c:pt>
                <c:pt idx="53">
                  <c:v>242772</c:v>
                </c:pt>
                <c:pt idx="54">
                  <c:v>242773</c:v>
                </c:pt>
                <c:pt idx="55">
                  <c:v>242774</c:v>
                </c:pt>
                <c:pt idx="56">
                  <c:v>242775</c:v>
                </c:pt>
                <c:pt idx="57">
                  <c:v>242776</c:v>
                </c:pt>
                <c:pt idx="58">
                  <c:v>242777</c:v>
                </c:pt>
                <c:pt idx="59">
                  <c:v>242778</c:v>
                </c:pt>
                <c:pt idx="60">
                  <c:v>242779</c:v>
                </c:pt>
                <c:pt idx="61">
                  <c:v>242780</c:v>
                </c:pt>
                <c:pt idx="62">
                  <c:v>242781</c:v>
                </c:pt>
                <c:pt idx="63">
                  <c:v>242782</c:v>
                </c:pt>
                <c:pt idx="64">
                  <c:v>242783</c:v>
                </c:pt>
                <c:pt idx="65">
                  <c:v>242784</c:v>
                </c:pt>
                <c:pt idx="66">
                  <c:v>242785</c:v>
                </c:pt>
                <c:pt idx="67">
                  <c:v>242786</c:v>
                </c:pt>
                <c:pt idx="68">
                  <c:v>242787</c:v>
                </c:pt>
                <c:pt idx="69">
                  <c:v>242788</c:v>
                </c:pt>
                <c:pt idx="70">
                  <c:v>242789</c:v>
                </c:pt>
                <c:pt idx="71">
                  <c:v>242790</c:v>
                </c:pt>
                <c:pt idx="72">
                  <c:v>242791</c:v>
                </c:pt>
                <c:pt idx="73">
                  <c:v>242792</c:v>
                </c:pt>
                <c:pt idx="74">
                  <c:v>242793</c:v>
                </c:pt>
                <c:pt idx="75">
                  <c:v>242794</c:v>
                </c:pt>
                <c:pt idx="76">
                  <c:v>242795</c:v>
                </c:pt>
                <c:pt idx="77">
                  <c:v>242796</c:v>
                </c:pt>
                <c:pt idx="78">
                  <c:v>242797</c:v>
                </c:pt>
                <c:pt idx="79">
                  <c:v>242798</c:v>
                </c:pt>
                <c:pt idx="80">
                  <c:v>242799</c:v>
                </c:pt>
                <c:pt idx="81">
                  <c:v>242800</c:v>
                </c:pt>
                <c:pt idx="82">
                  <c:v>242801</c:v>
                </c:pt>
                <c:pt idx="83">
                  <c:v>242802</c:v>
                </c:pt>
                <c:pt idx="84">
                  <c:v>242803</c:v>
                </c:pt>
                <c:pt idx="85">
                  <c:v>242804</c:v>
                </c:pt>
                <c:pt idx="86">
                  <c:v>242805</c:v>
                </c:pt>
                <c:pt idx="87">
                  <c:v>242806</c:v>
                </c:pt>
                <c:pt idx="88">
                  <c:v>242807</c:v>
                </c:pt>
                <c:pt idx="89">
                  <c:v>242808</c:v>
                </c:pt>
                <c:pt idx="90">
                  <c:v>242809</c:v>
                </c:pt>
                <c:pt idx="91">
                  <c:v>242810</c:v>
                </c:pt>
                <c:pt idx="92">
                  <c:v>242811</c:v>
                </c:pt>
                <c:pt idx="93">
                  <c:v>242812</c:v>
                </c:pt>
                <c:pt idx="94">
                  <c:v>242813</c:v>
                </c:pt>
                <c:pt idx="95">
                  <c:v>242814</c:v>
                </c:pt>
                <c:pt idx="96">
                  <c:v>242815</c:v>
                </c:pt>
                <c:pt idx="97">
                  <c:v>242816</c:v>
                </c:pt>
                <c:pt idx="98">
                  <c:v>242817</c:v>
                </c:pt>
                <c:pt idx="99">
                  <c:v>242818</c:v>
                </c:pt>
                <c:pt idx="100">
                  <c:v>242819</c:v>
                </c:pt>
                <c:pt idx="101">
                  <c:v>242820</c:v>
                </c:pt>
                <c:pt idx="102">
                  <c:v>242821</c:v>
                </c:pt>
                <c:pt idx="103">
                  <c:v>242822</c:v>
                </c:pt>
                <c:pt idx="104">
                  <c:v>242823</c:v>
                </c:pt>
                <c:pt idx="105">
                  <c:v>242824</c:v>
                </c:pt>
                <c:pt idx="106">
                  <c:v>242825</c:v>
                </c:pt>
                <c:pt idx="107">
                  <c:v>242826</c:v>
                </c:pt>
                <c:pt idx="108">
                  <c:v>242827</c:v>
                </c:pt>
                <c:pt idx="109">
                  <c:v>242828</c:v>
                </c:pt>
                <c:pt idx="110">
                  <c:v>242829</c:v>
                </c:pt>
                <c:pt idx="111">
                  <c:v>242830</c:v>
                </c:pt>
                <c:pt idx="112">
                  <c:v>242831</c:v>
                </c:pt>
                <c:pt idx="113">
                  <c:v>242832</c:v>
                </c:pt>
                <c:pt idx="114">
                  <c:v>242833</c:v>
                </c:pt>
                <c:pt idx="115">
                  <c:v>242834</c:v>
                </c:pt>
                <c:pt idx="116">
                  <c:v>242835</c:v>
                </c:pt>
                <c:pt idx="117">
                  <c:v>242836</c:v>
                </c:pt>
                <c:pt idx="118">
                  <c:v>242837</c:v>
                </c:pt>
                <c:pt idx="119">
                  <c:v>242838</c:v>
                </c:pt>
                <c:pt idx="120">
                  <c:v>242839</c:v>
                </c:pt>
                <c:pt idx="121">
                  <c:v>242840</c:v>
                </c:pt>
                <c:pt idx="122">
                  <c:v>242841</c:v>
                </c:pt>
                <c:pt idx="123">
                  <c:v>242842</c:v>
                </c:pt>
                <c:pt idx="124">
                  <c:v>242843</c:v>
                </c:pt>
                <c:pt idx="125">
                  <c:v>242844</c:v>
                </c:pt>
                <c:pt idx="126">
                  <c:v>242845</c:v>
                </c:pt>
                <c:pt idx="127">
                  <c:v>242846</c:v>
                </c:pt>
                <c:pt idx="128">
                  <c:v>242847</c:v>
                </c:pt>
                <c:pt idx="129">
                  <c:v>242848</c:v>
                </c:pt>
                <c:pt idx="130">
                  <c:v>242849</c:v>
                </c:pt>
                <c:pt idx="131">
                  <c:v>242850</c:v>
                </c:pt>
                <c:pt idx="132">
                  <c:v>242851</c:v>
                </c:pt>
                <c:pt idx="133">
                  <c:v>242852</c:v>
                </c:pt>
                <c:pt idx="134">
                  <c:v>242853</c:v>
                </c:pt>
                <c:pt idx="135">
                  <c:v>242854</c:v>
                </c:pt>
                <c:pt idx="136">
                  <c:v>242855</c:v>
                </c:pt>
                <c:pt idx="137">
                  <c:v>242856</c:v>
                </c:pt>
                <c:pt idx="138">
                  <c:v>242857</c:v>
                </c:pt>
              </c:numCache>
            </c:numRef>
          </c:cat>
          <c:val>
            <c:numRef>
              <c:f>'Data 2564'!$R$97:$R$235</c:f>
              <c:numCache>
                <c:formatCode>0.00</c:formatCode>
                <c:ptCount val="139"/>
                <c:pt idx="0">
                  <c:v>17.75</c:v>
                </c:pt>
                <c:pt idx="1">
                  <c:v>9.625</c:v>
                </c:pt>
                <c:pt idx="2">
                  <c:v>5.2666666666666666</c:v>
                </c:pt>
                <c:pt idx="3">
                  <c:v>26.3</c:v>
                </c:pt>
                <c:pt idx="4">
                  <c:v>27.725000000000001</c:v>
                </c:pt>
                <c:pt idx="5">
                  <c:v>18.25</c:v>
                </c:pt>
                <c:pt idx="6">
                  <c:v>5.9250000000000007</c:v>
                </c:pt>
                <c:pt idx="7">
                  <c:v>18.175000000000001</c:v>
                </c:pt>
                <c:pt idx="8">
                  <c:v>2.15</c:v>
                </c:pt>
                <c:pt idx="9">
                  <c:v>16.400000000000002</c:v>
                </c:pt>
                <c:pt idx="10">
                  <c:v>12.85</c:v>
                </c:pt>
                <c:pt idx="11">
                  <c:v>36.024999999999999</c:v>
                </c:pt>
                <c:pt idx="12">
                  <c:v>16.074999999999999</c:v>
                </c:pt>
                <c:pt idx="13">
                  <c:v>23.85</c:v>
                </c:pt>
                <c:pt idx="14">
                  <c:v>10.375</c:v>
                </c:pt>
                <c:pt idx="15">
                  <c:v>2.625</c:v>
                </c:pt>
                <c:pt idx="16">
                  <c:v>13.75</c:v>
                </c:pt>
                <c:pt idx="17">
                  <c:v>9.4</c:v>
                </c:pt>
                <c:pt idx="18">
                  <c:v>14.750000000000002</c:v>
                </c:pt>
                <c:pt idx="19">
                  <c:v>8.65</c:v>
                </c:pt>
                <c:pt idx="20">
                  <c:v>11.375</c:v>
                </c:pt>
                <c:pt idx="21">
                  <c:v>5.0666666666666664</c:v>
                </c:pt>
                <c:pt idx="22">
                  <c:v>7.9750000000000005</c:v>
                </c:pt>
                <c:pt idx="23">
                  <c:v>15.7</c:v>
                </c:pt>
                <c:pt idx="24">
                  <c:v>6.4750000000000005</c:v>
                </c:pt>
                <c:pt idx="25">
                  <c:v>2.95</c:v>
                </c:pt>
                <c:pt idx="26">
                  <c:v>0.23333333333333331</c:v>
                </c:pt>
                <c:pt idx="27">
                  <c:v>6.5</c:v>
                </c:pt>
                <c:pt idx="28">
                  <c:v>7.1749999999999998</c:v>
                </c:pt>
                <c:pt idx="29">
                  <c:v>5.9249999999999998</c:v>
                </c:pt>
                <c:pt idx="30">
                  <c:v>8.1750000000000007</c:v>
                </c:pt>
                <c:pt idx="31">
                  <c:v>20.55</c:v>
                </c:pt>
                <c:pt idx="32">
                  <c:v>4.5</c:v>
                </c:pt>
                <c:pt idx="33">
                  <c:v>10.875</c:v>
                </c:pt>
                <c:pt idx="34">
                  <c:v>10.9</c:v>
                </c:pt>
                <c:pt idx="35">
                  <c:v>2.75</c:v>
                </c:pt>
                <c:pt idx="36">
                  <c:v>1.075</c:v>
                </c:pt>
                <c:pt idx="37">
                  <c:v>7.5</c:v>
                </c:pt>
                <c:pt idx="38">
                  <c:v>26.8</c:v>
                </c:pt>
                <c:pt idx="39">
                  <c:v>0.6</c:v>
                </c:pt>
                <c:pt idx="40">
                  <c:v>9.9999999999999992E-2</c:v>
                </c:pt>
                <c:pt idx="41">
                  <c:v>21.524999999999999</c:v>
                </c:pt>
                <c:pt idx="42">
                  <c:v>10.025</c:v>
                </c:pt>
                <c:pt idx="43">
                  <c:v>8.9500000000000011</c:v>
                </c:pt>
                <c:pt idx="44">
                  <c:v>4.2</c:v>
                </c:pt>
                <c:pt idx="45">
                  <c:v>23.599999999999998</c:v>
                </c:pt>
                <c:pt idx="46">
                  <c:v>21.166666666666668</c:v>
                </c:pt>
                <c:pt idx="47">
                  <c:v>13.475</c:v>
                </c:pt>
                <c:pt idx="48">
                  <c:v>16.7</c:v>
                </c:pt>
                <c:pt idx="49">
                  <c:v>16.824999999999999</c:v>
                </c:pt>
                <c:pt idx="50">
                  <c:v>4.9749999999999996</c:v>
                </c:pt>
                <c:pt idx="51">
                  <c:v>14.024999999999999</c:v>
                </c:pt>
                <c:pt idx="52">
                  <c:v>10.825000000000001</c:v>
                </c:pt>
                <c:pt idx="53">
                  <c:v>3.55</c:v>
                </c:pt>
                <c:pt idx="54">
                  <c:v>25.824999999999999</c:v>
                </c:pt>
                <c:pt idx="55">
                  <c:v>11.233333333333334</c:v>
                </c:pt>
                <c:pt idx="56">
                  <c:v>7.7</c:v>
                </c:pt>
                <c:pt idx="57">
                  <c:v>9.1333333333333329</c:v>
                </c:pt>
                <c:pt idx="58">
                  <c:v>4.25</c:v>
                </c:pt>
                <c:pt idx="59">
                  <c:v>3.4750000000000001</c:v>
                </c:pt>
                <c:pt idx="60">
                  <c:v>6.45</c:v>
                </c:pt>
                <c:pt idx="61">
                  <c:v>13.149999999999999</c:v>
                </c:pt>
                <c:pt idx="62">
                  <c:v>4.5333333333333332</c:v>
                </c:pt>
                <c:pt idx="63">
                  <c:v>2.8249999999999997</c:v>
                </c:pt>
                <c:pt idx="64">
                  <c:v>1</c:v>
                </c:pt>
                <c:pt idx="65">
                  <c:v>7.6</c:v>
                </c:pt>
                <c:pt idx="66">
                  <c:v>35.125</c:v>
                </c:pt>
                <c:pt idx="67">
                  <c:v>24.333333333333332</c:v>
                </c:pt>
                <c:pt idx="68">
                  <c:v>12.8</c:v>
                </c:pt>
                <c:pt idx="69">
                  <c:v>12.450000000000001</c:v>
                </c:pt>
                <c:pt idx="70">
                  <c:v>10</c:v>
                </c:pt>
                <c:pt idx="71">
                  <c:v>11</c:v>
                </c:pt>
                <c:pt idx="72">
                  <c:v>13.85</c:v>
                </c:pt>
                <c:pt idx="73">
                  <c:v>11.15</c:v>
                </c:pt>
                <c:pt idx="74">
                  <c:v>5.75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9.8666666666666671</c:v>
                </c:pt>
                <c:pt idx="79">
                  <c:v>15.7</c:v>
                </c:pt>
                <c:pt idx="80">
                  <c:v>27.15</c:v>
                </c:pt>
                <c:pt idx="81">
                  <c:v>14.7</c:v>
                </c:pt>
                <c:pt idx="82">
                  <c:v>24.666666666666668</c:v>
                </c:pt>
                <c:pt idx="83">
                  <c:v>10.050000000000001</c:v>
                </c:pt>
                <c:pt idx="84">
                  <c:v>5.75</c:v>
                </c:pt>
                <c:pt idx="85">
                  <c:v>4.1500000000000004</c:v>
                </c:pt>
                <c:pt idx="86">
                  <c:v>3.4666666666666663</c:v>
                </c:pt>
                <c:pt idx="87">
                  <c:v>5.75</c:v>
                </c:pt>
                <c:pt idx="88">
                  <c:v>18.700000000000003</c:v>
                </c:pt>
                <c:pt idx="89">
                  <c:v>30.625</c:v>
                </c:pt>
                <c:pt idx="90">
                  <c:v>4.9749999999999996</c:v>
                </c:pt>
                <c:pt idx="91">
                  <c:v>6.2249999999999996</c:v>
                </c:pt>
                <c:pt idx="92">
                  <c:v>8.0500000000000007</c:v>
                </c:pt>
                <c:pt idx="93">
                  <c:v>13.125</c:v>
                </c:pt>
                <c:pt idx="94">
                  <c:v>12.233333333333334</c:v>
                </c:pt>
                <c:pt idx="95">
                  <c:v>0.97500000000000009</c:v>
                </c:pt>
                <c:pt idx="96">
                  <c:v>0</c:v>
                </c:pt>
                <c:pt idx="97">
                  <c:v>0</c:v>
                </c:pt>
                <c:pt idx="98">
                  <c:v>28.3</c:v>
                </c:pt>
                <c:pt idx="99">
                  <c:v>34.4</c:v>
                </c:pt>
                <c:pt idx="100">
                  <c:v>7.9750000000000005</c:v>
                </c:pt>
                <c:pt idx="101">
                  <c:v>6.45</c:v>
                </c:pt>
                <c:pt idx="102">
                  <c:v>1.3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17.25</c:v>
                </c:pt>
                <c:pt idx="108">
                  <c:v>0.625</c:v>
                </c:pt>
                <c:pt idx="109">
                  <c:v>6.6999999999999993</c:v>
                </c:pt>
                <c:pt idx="110">
                  <c:v>1.55</c:v>
                </c:pt>
                <c:pt idx="111">
                  <c:v>0.53333333333333333</c:v>
                </c:pt>
                <c:pt idx="112">
                  <c:v>0.2</c:v>
                </c:pt>
                <c:pt idx="113">
                  <c:v>2.6</c:v>
                </c:pt>
                <c:pt idx="114">
                  <c:v>10.3</c:v>
                </c:pt>
                <c:pt idx="115">
                  <c:v>0.4</c:v>
                </c:pt>
                <c:pt idx="116">
                  <c:v>18.3</c:v>
                </c:pt>
                <c:pt idx="117">
                  <c:v>2.6999999999999997</c:v>
                </c:pt>
                <c:pt idx="118">
                  <c:v>0.3</c:v>
                </c:pt>
                <c:pt idx="119">
                  <c:v>0.15</c:v>
                </c:pt>
                <c:pt idx="120">
                  <c:v>0.15</c:v>
                </c:pt>
                <c:pt idx="121">
                  <c:v>0.32500000000000001</c:v>
                </c:pt>
                <c:pt idx="122">
                  <c:v>2.7250000000000001</c:v>
                </c:pt>
                <c:pt idx="123">
                  <c:v>0.45</c:v>
                </c:pt>
                <c:pt idx="124">
                  <c:v>1.125</c:v>
                </c:pt>
                <c:pt idx="125">
                  <c:v>0.15000000000000002</c:v>
                </c:pt>
                <c:pt idx="126">
                  <c:v>2.0999999999999996</c:v>
                </c:pt>
                <c:pt idx="127">
                  <c:v>0.17499999999999999</c:v>
                </c:pt>
                <c:pt idx="128">
                  <c:v>0.32500000000000001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3C-45FF-A636-44AE7F6FD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501936"/>
        <c:axId val="1785508464"/>
      </c:barChart>
      <c:lineChart>
        <c:grouping val="standard"/>
        <c:varyColors val="0"/>
        <c:ser>
          <c:idx val="0"/>
          <c:order val="0"/>
          <c:tx>
            <c:strRef>
              <c:f>'Data 2564'!$K$2</c:f>
              <c:strCache>
                <c:ptCount val="1"/>
                <c:pt idx="0">
                  <c:v>น้ำไหลลงอ่าง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'Data 2564'!$B$97:$B$235</c:f>
              <c:numCache>
                <c:formatCode>[$-101041E]d\ mmm\ yy;@</c:formatCode>
                <c:ptCount val="139"/>
                <c:pt idx="0">
                  <c:v>242719</c:v>
                </c:pt>
                <c:pt idx="1">
                  <c:v>242720</c:v>
                </c:pt>
                <c:pt idx="2">
                  <c:v>242721</c:v>
                </c:pt>
                <c:pt idx="3">
                  <c:v>242722</c:v>
                </c:pt>
                <c:pt idx="4">
                  <c:v>242723</c:v>
                </c:pt>
                <c:pt idx="5">
                  <c:v>242724</c:v>
                </c:pt>
                <c:pt idx="6">
                  <c:v>242725</c:v>
                </c:pt>
                <c:pt idx="7">
                  <c:v>242726</c:v>
                </c:pt>
                <c:pt idx="8">
                  <c:v>242727</c:v>
                </c:pt>
                <c:pt idx="9">
                  <c:v>242728</c:v>
                </c:pt>
                <c:pt idx="10">
                  <c:v>242729</c:v>
                </c:pt>
                <c:pt idx="11">
                  <c:v>242730</c:v>
                </c:pt>
                <c:pt idx="12">
                  <c:v>242731</c:v>
                </c:pt>
                <c:pt idx="13">
                  <c:v>242732</c:v>
                </c:pt>
                <c:pt idx="14">
                  <c:v>242733</c:v>
                </c:pt>
                <c:pt idx="15">
                  <c:v>242734</c:v>
                </c:pt>
                <c:pt idx="16">
                  <c:v>242735</c:v>
                </c:pt>
                <c:pt idx="17">
                  <c:v>242736</c:v>
                </c:pt>
                <c:pt idx="18">
                  <c:v>242737</c:v>
                </c:pt>
                <c:pt idx="19">
                  <c:v>242738</c:v>
                </c:pt>
                <c:pt idx="20">
                  <c:v>242739</c:v>
                </c:pt>
                <c:pt idx="21">
                  <c:v>242740</c:v>
                </c:pt>
                <c:pt idx="22">
                  <c:v>242741</c:v>
                </c:pt>
                <c:pt idx="23">
                  <c:v>242742</c:v>
                </c:pt>
                <c:pt idx="24">
                  <c:v>242743</c:v>
                </c:pt>
                <c:pt idx="25">
                  <c:v>242744</c:v>
                </c:pt>
                <c:pt idx="26">
                  <c:v>242745</c:v>
                </c:pt>
                <c:pt idx="27">
                  <c:v>242746</c:v>
                </c:pt>
                <c:pt idx="28">
                  <c:v>242747</c:v>
                </c:pt>
                <c:pt idx="29">
                  <c:v>242748</c:v>
                </c:pt>
                <c:pt idx="30">
                  <c:v>242749</c:v>
                </c:pt>
                <c:pt idx="31">
                  <c:v>242750</c:v>
                </c:pt>
                <c:pt idx="32">
                  <c:v>242751</c:v>
                </c:pt>
                <c:pt idx="33">
                  <c:v>242752</c:v>
                </c:pt>
                <c:pt idx="34">
                  <c:v>242753</c:v>
                </c:pt>
                <c:pt idx="35">
                  <c:v>242754</c:v>
                </c:pt>
                <c:pt idx="36">
                  <c:v>242755</c:v>
                </c:pt>
                <c:pt idx="37">
                  <c:v>242756</c:v>
                </c:pt>
                <c:pt idx="38">
                  <c:v>242757</c:v>
                </c:pt>
                <c:pt idx="39">
                  <c:v>242758</c:v>
                </c:pt>
                <c:pt idx="40">
                  <c:v>242759</c:v>
                </c:pt>
                <c:pt idx="41">
                  <c:v>242760</c:v>
                </c:pt>
                <c:pt idx="42">
                  <c:v>242761</c:v>
                </c:pt>
                <c:pt idx="43">
                  <c:v>242762</c:v>
                </c:pt>
                <c:pt idx="44">
                  <c:v>242763</c:v>
                </c:pt>
                <c:pt idx="45">
                  <c:v>242764</c:v>
                </c:pt>
                <c:pt idx="46">
                  <c:v>242765</c:v>
                </c:pt>
                <c:pt idx="47">
                  <c:v>242766</c:v>
                </c:pt>
                <c:pt idx="48">
                  <c:v>242767</c:v>
                </c:pt>
                <c:pt idx="49">
                  <c:v>242768</c:v>
                </c:pt>
                <c:pt idx="50">
                  <c:v>242769</c:v>
                </c:pt>
                <c:pt idx="51">
                  <c:v>242770</c:v>
                </c:pt>
                <c:pt idx="52">
                  <c:v>242771</c:v>
                </c:pt>
                <c:pt idx="53">
                  <c:v>242772</c:v>
                </c:pt>
                <c:pt idx="54">
                  <c:v>242773</c:v>
                </c:pt>
                <c:pt idx="55">
                  <c:v>242774</c:v>
                </c:pt>
                <c:pt idx="56">
                  <c:v>242775</c:v>
                </c:pt>
                <c:pt idx="57">
                  <c:v>242776</c:v>
                </c:pt>
                <c:pt idx="58">
                  <c:v>242777</c:v>
                </c:pt>
                <c:pt idx="59">
                  <c:v>242778</c:v>
                </c:pt>
                <c:pt idx="60">
                  <c:v>242779</c:v>
                </c:pt>
                <c:pt idx="61">
                  <c:v>242780</c:v>
                </c:pt>
                <c:pt idx="62">
                  <c:v>242781</c:v>
                </c:pt>
                <c:pt idx="63">
                  <c:v>242782</c:v>
                </c:pt>
                <c:pt idx="64">
                  <c:v>242783</c:v>
                </c:pt>
                <c:pt idx="65">
                  <c:v>242784</c:v>
                </c:pt>
                <c:pt idx="66">
                  <c:v>242785</c:v>
                </c:pt>
                <c:pt idx="67">
                  <c:v>242786</c:v>
                </c:pt>
                <c:pt idx="68">
                  <c:v>242787</c:v>
                </c:pt>
                <c:pt idx="69">
                  <c:v>242788</c:v>
                </c:pt>
                <c:pt idx="70">
                  <c:v>242789</c:v>
                </c:pt>
                <c:pt idx="71">
                  <c:v>242790</c:v>
                </c:pt>
                <c:pt idx="72">
                  <c:v>242791</c:v>
                </c:pt>
                <c:pt idx="73">
                  <c:v>242792</c:v>
                </c:pt>
                <c:pt idx="74">
                  <c:v>242793</c:v>
                </c:pt>
                <c:pt idx="75">
                  <c:v>242794</c:v>
                </c:pt>
                <c:pt idx="76">
                  <c:v>242795</c:v>
                </c:pt>
                <c:pt idx="77">
                  <c:v>242796</c:v>
                </c:pt>
                <c:pt idx="78">
                  <c:v>242797</c:v>
                </c:pt>
                <c:pt idx="79">
                  <c:v>242798</c:v>
                </c:pt>
                <c:pt idx="80">
                  <c:v>242799</c:v>
                </c:pt>
                <c:pt idx="81">
                  <c:v>242800</c:v>
                </c:pt>
                <c:pt idx="82">
                  <c:v>242801</c:v>
                </c:pt>
                <c:pt idx="83">
                  <c:v>242802</c:v>
                </c:pt>
                <c:pt idx="84">
                  <c:v>242803</c:v>
                </c:pt>
                <c:pt idx="85">
                  <c:v>242804</c:v>
                </c:pt>
                <c:pt idx="86">
                  <c:v>242805</c:v>
                </c:pt>
                <c:pt idx="87">
                  <c:v>242806</c:v>
                </c:pt>
                <c:pt idx="88">
                  <c:v>242807</c:v>
                </c:pt>
                <c:pt idx="89">
                  <c:v>242808</c:v>
                </c:pt>
                <c:pt idx="90">
                  <c:v>242809</c:v>
                </c:pt>
                <c:pt idx="91">
                  <c:v>242810</c:v>
                </c:pt>
                <c:pt idx="92">
                  <c:v>242811</c:v>
                </c:pt>
                <c:pt idx="93">
                  <c:v>242812</c:v>
                </c:pt>
                <c:pt idx="94">
                  <c:v>242813</c:v>
                </c:pt>
                <c:pt idx="95">
                  <c:v>242814</c:v>
                </c:pt>
                <c:pt idx="96">
                  <c:v>242815</c:v>
                </c:pt>
                <c:pt idx="97">
                  <c:v>242816</c:v>
                </c:pt>
                <c:pt idx="98">
                  <c:v>242817</c:v>
                </c:pt>
                <c:pt idx="99">
                  <c:v>242818</c:v>
                </c:pt>
                <c:pt idx="100">
                  <c:v>242819</c:v>
                </c:pt>
                <c:pt idx="101">
                  <c:v>242820</c:v>
                </c:pt>
                <c:pt idx="102">
                  <c:v>242821</c:v>
                </c:pt>
                <c:pt idx="103">
                  <c:v>242822</c:v>
                </c:pt>
                <c:pt idx="104">
                  <c:v>242823</c:v>
                </c:pt>
                <c:pt idx="105">
                  <c:v>242824</c:v>
                </c:pt>
                <c:pt idx="106">
                  <c:v>242825</c:v>
                </c:pt>
                <c:pt idx="107">
                  <c:v>242826</c:v>
                </c:pt>
                <c:pt idx="108">
                  <c:v>242827</c:v>
                </c:pt>
                <c:pt idx="109">
                  <c:v>242828</c:v>
                </c:pt>
                <c:pt idx="110">
                  <c:v>242829</c:v>
                </c:pt>
                <c:pt idx="111">
                  <c:v>242830</c:v>
                </c:pt>
                <c:pt idx="112">
                  <c:v>242831</c:v>
                </c:pt>
                <c:pt idx="113">
                  <c:v>242832</c:v>
                </c:pt>
                <c:pt idx="114">
                  <c:v>242833</c:v>
                </c:pt>
                <c:pt idx="115">
                  <c:v>242834</c:v>
                </c:pt>
                <c:pt idx="116">
                  <c:v>242835</c:v>
                </c:pt>
                <c:pt idx="117">
                  <c:v>242836</c:v>
                </c:pt>
                <c:pt idx="118">
                  <c:v>242837</c:v>
                </c:pt>
                <c:pt idx="119">
                  <c:v>242838</c:v>
                </c:pt>
                <c:pt idx="120">
                  <c:v>242839</c:v>
                </c:pt>
                <c:pt idx="121">
                  <c:v>242840</c:v>
                </c:pt>
                <c:pt idx="122">
                  <c:v>242841</c:v>
                </c:pt>
                <c:pt idx="123">
                  <c:v>242842</c:v>
                </c:pt>
                <c:pt idx="124">
                  <c:v>242843</c:v>
                </c:pt>
                <c:pt idx="125">
                  <c:v>242844</c:v>
                </c:pt>
                <c:pt idx="126">
                  <c:v>242845</c:v>
                </c:pt>
                <c:pt idx="127">
                  <c:v>242846</c:v>
                </c:pt>
                <c:pt idx="128">
                  <c:v>242847</c:v>
                </c:pt>
                <c:pt idx="129">
                  <c:v>242848</c:v>
                </c:pt>
                <c:pt idx="130">
                  <c:v>242849</c:v>
                </c:pt>
                <c:pt idx="131">
                  <c:v>242850</c:v>
                </c:pt>
                <c:pt idx="132">
                  <c:v>242851</c:v>
                </c:pt>
                <c:pt idx="133">
                  <c:v>242852</c:v>
                </c:pt>
                <c:pt idx="134">
                  <c:v>242853</c:v>
                </c:pt>
                <c:pt idx="135">
                  <c:v>242854</c:v>
                </c:pt>
                <c:pt idx="136">
                  <c:v>242855</c:v>
                </c:pt>
                <c:pt idx="137">
                  <c:v>242856</c:v>
                </c:pt>
                <c:pt idx="138">
                  <c:v>242857</c:v>
                </c:pt>
              </c:numCache>
            </c:numRef>
          </c:cat>
          <c:val>
            <c:numRef>
              <c:f>'Data 2564'!$K$97:$K$235</c:f>
              <c:numCache>
                <c:formatCode>0.00</c:formatCode>
                <c:ptCount val="139"/>
                <c:pt idx="0">
                  <c:v>0.18</c:v>
                </c:pt>
                <c:pt idx="1">
                  <c:v>0.11</c:v>
                </c:pt>
                <c:pt idx="2">
                  <c:v>0.76</c:v>
                </c:pt>
                <c:pt idx="3">
                  <c:v>0</c:v>
                </c:pt>
                <c:pt idx="4">
                  <c:v>0</c:v>
                </c:pt>
                <c:pt idx="5">
                  <c:v>0.28000000000000003</c:v>
                </c:pt>
                <c:pt idx="6">
                  <c:v>0</c:v>
                </c:pt>
                <c:pt idx="7">
                  <c:v>0</c:v>
                </c:pt>
                <c:pt idx="8">
                  <c:v>0.11</c:v>
                </c:pt>
                <c:pt idx="9">
                  <c:v>1.81</c:v>
                </c:pt>
                <c:pt idx="10">
                  <c:v>2.46</c:v>
                </c:pt>
                <c:pt idx="11">
                  <c:v>6.81</c:v>
                </c:pt>
                <c:pt idx="12">
                  <c:v>6.29</c:v>
                </c:pt>
                <c:pt idx="13">
                  <c:v>10.92</c:v>
                </c:pt>
                <c:pt idx="14">
                  <c:v>14.93</c:v>
                </c:pt>
                <c:pt idx="15">
                  <c:v>25.34</c:v>
                </c:pt>
                <c:pt idx="16">
                  <c:v>30.71</c:v>
                </c:pt>
                <c:pt idx="17">
                  <c:v>27.24</c:v>
                </c:pt>
                <c:pt idx="18">
                  <c:v>15.42</c:v>
                </c:pt>
                <c:pt idx="19">
                  <c:v>14.28</c:v>
                </c:pt>
                <c:pt idx="20">
                  <c:v>0</c:v>
                </c:pt>
                <c:pt idx="21">
                  <c:v>13.67</c:v>
                </c:pt>
                <c:pt idx="22">
                  <c:v>12.82</c:v>
                </c:pt>
                <c:pt idx="23">
                  <c:v>9.73</c:v>
                </c:pt>
                <c:pt idx="24">
                  <c:v>4.33</c:v>
                </c:pt>
                <c:pt idx="25">
                  <c:v>9.1300000000000008</c:v>
                </c:pt>
                <c:pt idx="26">
                  <c:v>8.27</c:v>
                </c:pt>
                <c:pt idx="27">
                  <c:v>6.45</c:v>
                </c:pt>
                <c:pt idx="28">
                  <c:v>7.95</c:v>
                </c:pt>
                <c:pt idx="29">
                  <c:v>5.43</c:v>
                </c:pt>
                <c:pt idx="30">
                  <c:v>5.46</c:v>
                </c:pt>
                <c:pt idx="31">
                  <c:v>11.23</c:v>
                </c:pt>
                <c:pt idx="32">
                  <c:v>7.61</c:v>
                </c:pt>
                <c:pt idx="33">
                  <c:v>0</c:v>
                </c:pt>
                <c:pt idx="34">
                  <c:v>1.62</c:v>
                </c:pt>
                <c:pt idx="35">
                  <c:v>3.48</c:v>
                </c:pt>
                <c:pt idx="36">
                  <c:v>3.86</c:v>
                </c:pt>
                <c:pt idx="37">
                  <c:v>3.49</c:v>
                </c:pt>
                <c:pt idx="38">
                  <c:v>3.5</c:v>
                </c:pt>
                <c:pt idx="39">
                  <c:v>2.38</c:v>
                </c:pt>
                <c:pt idx="40">
                  <c:v>2.37</c:v>
                </c:pt>
                <c:pt idx="41">
                  <c:v>1.64</c:v>
                </c:pt>
                <c:pt idx="42">
                  <c:v>2.0099999999999998</c:v>
                </c:pt>
                <c:pt idx="43">
                  <c:v>3.44</c:v>
                </c:pt>
                <c:pt idx="44">
                  <c:v>2.85</c:v>
                </c:pt>
                <c:pt idx="45">
                  <c:v>3</c:v>
                </c:pt>
                <c:pt idx="46">
                  <c:v>2.63</c:v>
                </c:pt>
                <c:pt idx="47">
                  <c:v>2.13</c:v>
                </c:pt>
                <c:pt idx="48">
                  <c:v>2.56</c:v>
                </c:pt>
                <c:pt idx="49">
                  <c:v>0</c:v>
                </c:pt>
                <c:pt idx="50">
                  <c:v>0</c:v>
                </c:pt>
                <c:pt idx="51">
                  <c:v>4.34</c:v>
                </c:pt>
                <c:pt idx="52">
                  <c:v>5.56</c:v>
                </c:pt>
                <c:pt idx="53">
                  <c:v>2.91</c:v>
                </c:pt>
                <c:pt idx="54">
                  <c:v>2.99</c:v>
                </c:pt>
                <c:pt idx="55">
                  <c:v>4.16</c:v>
                </c:pt>
                <c:pt idx="56">
                  <c:v>5.63</c:v>
                </c:pt>
                <c:pt idx="57">
                  <c:v>4.84</c:v>
                </c:pt>
                <c:pt idx="58">
                  <c:v>10.44</c:v>
                </c:pt>
                <c:pt idx="59">
                  <c:v>9.1300000000000008</c:v>
                </c:pt>
                <c:pt idx="60">
                  <c:v>9.3800000000000008</c:v>
                </c:pt>
                <c:pt idx="61">
                  <c:v>4.29</c:v>
                </c:pt>
                <c:pt idx="62">
                  <c:v>4.72</c:v>
                </c:pt>
                <c:pt idx="63">
                  <c:v>6.08</c:v>
                </c:pt>
                <c:pt idx="64">
                  <c:v>6.85</c:v>
                </c:pt>
                <c:pt idx="65">
                  <c:v>8.16</c:v>
                </c:pt>
                <c:pt idx="66">
                  <c:v>7.52</c:v>
                </c:pt>
                <c:pt idx="67">
                  <c:v>7.7</c:v>
                </c:pt>
                <c:pt idx="68">
                  <c:v>21.76</c:v>
                </c:pt>
                <c:pt idx="69">
                  <c:v>9.3800000000000008</c:v>
                </c:pt>
                <c:pt idx="70">
                  <c:v>15.35</c:v>
                </c:pt>
                <c:pt idx="71">
                  <c:v>9.68</c:v>
                </c:pt>
                <c:pt idx="72">
                  <c:v>8.74</c:v>
                </c:pt>
                <c:pt idx="73">
                  <c:v>8.74</c:v>
                </c:pt>
                <c:pt idx="74">
                  <c:v>8.3000000000000007</c:v>
                </c:pt>
                <c:pt idx="75">
                  <c:v>8.98</c:v>
                </c:pt>
                <c:pt idx="76">
                  <c:v>10.050000000000001</c:v>
                </c:pt>
                <c:pt idx="77">
                  <c:v>7.87</c:v>
                </c:pt>
                <c:pt idx="78">
                  <c:v>7.42</c:v>
                </c:pt>
                <c:pt idx="79">
                  <c:v>6.98</c:v>
                </c:pt>
                <c:pt idx="80">
                  <c:v>5.28</c:v>
                </c:pt>
                <c:pt idx="81">
                  <c:v>6.18</c:v>
                </c:pt>
                <c:pt idx="82">
                  <c:v>6.62</c:v>
                </c:pt>
                <c:pt idx="83">
                  <c:v>7.48</c:v>
                </c:pt>
                <c:pt idx="84">
                  <c:v>0</c:v>
                </c:pt>
                <c:pt idx="85">
                  <c:v>0</c:v>
                </c:pt>
                <c:pt idx="86">
                  <c:v>10.53</c:v>
                </c:pt>
                <c:pt idx="87">
                  <c:v>12.28</c:v>
                </c:pt>
                <c:pt idx="88">
                  <c:v>12.29</c:v>
                </c:pt>
                <c:pt idx="89">
                  <c:v>8.36</c:v>
                </c:pt>
                <c:pt idx="90">
                  <c:v>8.7899999999999991</c:v>
                </c:pt>
                <c:pt idx="91">
                  <c:v>11.87</c:v>
                </c:pt>
                <c:pt idx="92">
                  <c:v>0</c:v>
                </c:pt>
                <c:pt idx="93">
                  <c:v>8.6300000000000008</c:v>
                </c:pt>
                <c:pt idx="94">
                  <c:v>5.77</c:v>
                </c:pt>
                <c:pt idx="95">
                  <c:v>6.76</c:v>
                </c:pt>
                <c:pt idx="96">
                  <c:v>11.66</c:v>
                </c:pt>
                <c:pt idx="97">
                  <c:v>15.56</c:v>
                </c:pt>
                <c:pt idx="98">
                  <c:v>7.27</c:v>
                </c:pt>
                <c:pt idx="99">
                  <c:v>8.11</c:v>
                </c:pt>
                <c:pt idx="100">
                  <c:v>22.4</c:v>
                </c:pt>
                <c:pt idx="101">
                  <c:v>15.86</c:v>
                </c:pt>
                <c:pt idx="102">
                  <c:v>13.48</c:v>
                </c:pt>
                <c:pt idx="103">
                  <c:v>23.94</c:v>
                </c:pt>
                <c:pt idx="104">
                  <c:v>15.35</c:v>
                </c:pt>
                <c:pt idx="105">
                  <c:v>8.5</c:v>
                </c:pt>
                <c:pt idx="106">
                  <c:v>7.59</c:v>
                </c:pt>
                <c:pt idx="107">
                  <c:v>6.67</c:v>
                </c:pt>
                <c:pt idx="108">
                  <c:v>5.76</c:v>
                </c:pt>
                <c:pt idx="109">
                  <c:v>5.76</c:v>
                </c:pt>
                <c:pt idx="110">
                  <c:v>0</c:v>
                </c:pt>
                <c:pt idx="111">
                  <c:v>3.98</c:v>
                </c:pt>
                <c:pt idx="112">
                  <c:v>5.34</c:v>
                </c:pt>
                <c:pt idx="113">
                  <c:v>5.32</c:v>
                </c:pt>
                <c:pt idx="114">
                  <c:v>3.75</c:v>
                </c:pt>
                <c:pt idx="115">
                  <c:v>3.78</c:v>
                </c:pt>
                <c:pt idx="116">
                  <c:v>4.2699999999999996</c:v>
                </c:pt>
                <c:pt idx="117">
                  <c:v>4.72</c:v>
                </c:pt>
                <c:pt idx="118">
                  <c:v>9.44</c:v>
                </c:pt>
                <c:pt idx="119">
                  <c:v>18.79</c:v>
                </c:pt>
                <c:pt idx="120">
                  <c:v>8.34</c:v>
                </c:pt>
                <c:pt idx="121">
                  <c:v>4.6900000000000004</c:v>
                </c:pt>
                <c:pt idx="122">
                  <c:v>5.13</c:v>
                </c:pt>
                <c:pt idx="123">
                  <c:v>2.39</c:v>
                </c:pt>
                <c:pt idx="124">
                  <c:v>4.6100000000000003</c:v>
                </c:pt>
                <c:pt idx="125">
                  <c:v>5</c:v>
                </c:pt>
                <c:pt idx="126">
                  <c:v>3.02</c:v>
                </c:pt>
                <c:pt idx="127">
                  <c:v>4.0599999999999996</c:v>
                </c:pt>
                <c:pt idx="128">
                  <c:v>2.69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3C-45FF-A636-44AE7F6FD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4175056"/>
        <c:axId val="1964177232"/>
        <c:extLst xmlns:c16r2="http://schemas.microsoft.com/office/drawing/2015/06/chart"/>
      </c:lineChart>
      <c:catAx>
        <c:axId val="196417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d\ ดดด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>
            <a:outerShdw dir="5400000" sx="1000" sy="1000" algn="ctr" rotWithShape="0">
              <a:schemeClr val="bg1"/>
            </a:outerShdw>
          </a:effectLst>
        </c:spPr>
        <c:txPr>
          <a:bodyPr rot="-5400000" spcFirstLastPara="1" vertOverflow="ellipsis" wrap="square" anchor="ctr" anchorCtr="1"/>
          <a:lstStyle/>
          <a:p>
            <a:pPr>
              <a:defRPr sz="20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964177232"/>
        <c:crosses val="autoZero"/>
        <c:auto val="0"/>
        <c:lblAlgn val="ctr"/>
        <c:lblOffset val="100"/>
        <c:tickLblSkip val="1"/>
        <c:noMultiLvlLbl val="0"/>
      </c:catAx>
      <c:valAx>
        <c:axId val="1964177232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800" b="1">
                    <a:solidFill>
                      <a:schemeClr val="tx1"/>
                    </a:solidFill>
                  </a:rPr>
                  <a:t>ปริมาณน้ำ (ล้าน ลบ.ม).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1" i="0" u="none" strike="noStrike" kern="1200" baseline="0">
                  <a:solidFill>
                    <a:schemeClr val="tx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964175056"/>
        <c:crosses val="autoZero"/>
        <c:crossBetween val="midCat"/>
        <c:majorUnit val="5"/>
      </c:valAx>
      <c:valAx>
        <c:axId val="1785508464"/>
        <c:scaling>
          <c:orientation val="maxMin"/>
          <c:max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800" b="1">
                    <a:solidFill>
                      <a:schemeClr val="tx1"/>
                    </a:solidFill>
                  </a:rPr>
                  <a:t>ปริมาณฝน</a:t>
                </a:r>
                <a:r>
                  <a:rPr lang="th-TH" sz="2800" b="1" baseline="0">
                    <a:solidFill>
                      <a:schemeClr val="tx1"/>
                    </a:solidFill>
                  </a:rPr>
                  <a:t>  (มม.)</a:t>
                </a:r>
                <a:endParaRPr lang="th-TH" sz="2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96488531299172953"/>
              <c:y val="0.33928802133012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1" i="0" u="none" strike="noStrike" kern="1200" baseline="0">
                  <a:solidFill>
                    <a:schemeClr val="tx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0.00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785501936"/>
        <c:crosses val="max"/>
        <c:crossBetween val="between"/>
        <c:minorUnit val="10"/>
      </c:valAx>
      <c:dateAx>
        <c:axId val="1785501936"/>
        <c:scaling>
          <c:orientation val="minMax"/>
        </c:scaling>
        <c:delete val="1"/>
        <c:axPos val="t"/>
        <c:numFmt formatCode="[$-101041E]d\ mmm\ yy;@" sourceLinked="1"/>
        <c:majorTickMark val="out"/>
        <c:minorTickMark val="none"/>
        <c:tickLblPos val="none"/>
        <c:crossAx val="1785508464"/>
        <c:crosses val="autoZero"/>
        <c:auto val="1"/>
        <c:lblOffset val="100"/>
        <c:baseTimeUnit val="days"/>
      </c:date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9943141234449555"/>
          <c:y val="0.18515546758561954"/>
          <c:w val="0.11516006741832238"/>
          <c:h val="0.15600959020003899"/>
        </c:manualLayout>
      </c:layout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sz="2400">
          <a:solidFill>
            <a:schemeClr val="tx1"/>
          </a:solidFill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0"/>
            </a:pPr>
            <a:r>
              <a:rPr lang="th-TH" sz="2000"/>
              <a:t>กราฟแสดงปริมาณน้ำคาดการณ์ของเขื่อนแก่งกระจาน จังหวัดเพชรบุรี</a:t>
            </a:r>
            <a:r>
              <a:rPr lang="th-TH" sz="2000" baseline="0"/>
              <a:t> ปี พ.ศ. 2564</a:t>
            </a:r>
            <a:r>
              <a:rPr lang="th-TH" sz="2000"/>
              <a:t> </a:t>
            </a:r>
            <a:endParaRPr lang="en-US" sz="2000"/>
          </a:p>
        </c:rich>
      </c:tx>
      <c:layout>
        <c:manualLayout>
          <c:xMode val="edge"/>
          <c:yMode val="edge"/>
          <c:x val="0.17895441406616436"/>
          <c:y val="2.0113912326999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613195751795044E-2"/>
          <c:y val="0.10718301165309096"/>
          <c:w val="0.8272371572684577"/>
          <c:h val="0.699535577790569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'RF_forecast '!$M$20</c:f>
              <c:strCache>
                <c:ptCount val="1"/>
                <c:pt idx="0">
                  <c:v>ฝนจริง (มม.)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1.67656797295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0567877499872E-3"/>
                  <c:y val="1.19754855210722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0033CC"/>
                    </a:solidFill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'RF_forecast '!$L$33:$L$57</c:f>
              <c:numCache>
                <c:formatCode>d\ ดดด</c:formatCode>
                <c:ptCount val="25"/>
                <c:pt idx="0">
                  <c:v>44481</c:v>
                </c:pt>
                <c:pt idx="1">
                  <c:v>44482</c:v>
                </c:pt>
                <c:pt idx="2">
                  <c:v>44483</c:v>
                </c:pt>
                <c:pt idx="3">
                  <c:v>44484</c:v>
                </c:pt>
                <c:pt idx="4">
                  <c:v>44485</c:v>
                </c:pt>
                <c:pt idx="5">
                  <c:v>44486</c:v>
                </c:pt>
                <c:pt idx="6">
                  <c:v>44487</c:v>
                </c:pt>
                <c:pt idx="7">
                  <c:v>44488</c:v>
                </c:pt>
                <c:pt idx="8">
                  <c:v>44489</c:v>
                </c:pt>
                <c:pt idx="9">
                  <c:v>44490</c:v>
                </c:pt>
                <c:pt idx="10">
                  <c:v>44491</c:v>
                </c:pt>
                <c:pt idx="11">
                  <c:v>44492</c:v>
                </c:pt>
                <c:pt idx="12">
                  <c:v>44493</c:v>
                </c:pt>
                <c:pt idx="13">
                  <c:v>44494</c:v>
                </c:pt>
                <c:pt idx="14">
                  <c:v>44495</c:v>
                </c:pt>
                <c:pt idx="15">
                  <c:v>44496</c:v>
                </c:pt>
                <c:pt idx="16">
                  <c:v>44497</c:v>
                </c:pt>
                <c:pt idx="17">
                  <c:v>44498</c:v>
                </c:pt>
                <c:pt idx="18">
                  <c:v>44499</c:v>
                </c:pt>
                <c:pt idx="19">
                  <c:v>44500</c:v>
                </c:pt>
                <c:pt idx="20">
                  <c:v>44501</c:v>
                </c:pt>
                <c:pt idx="21">
                  <c:v>44502</c:v>
                </c:pt>
                <c:pt idx="22">
                  <c:v>44503</c:v>
                </c:pt>
                <c:pt idx="23">
                  <c:v>44504</c:v>
                </c:pt>
                <c:pt idx="24">
                  <c:v>44505</c:v>
                </c:pt>
              </c:numCache>
            </c:numRef>
          </c:cat>
          <c:val>
            <c:numRef>
              <c:f>'RF_forecast '!$M$33:$M$57</c:f>
              <c:numCache>
                <c:formatCode>0.0</c:formatCode>
                <c:ptCount val="25"/>
                <c:pt idx="0">
                  <c:v>18.700000000000003</c:v>
                </c:pt>
                <c:pt idx="1">
                  <c:v>30.625</c:v>
                </c:pt>
                <c:pt idx="2">
                  <c:v>4.9749999999999996</c:v>
                </c:pt>
                <c:pt idx="3">
                  <c:v>6.2249999999999996</c:v>
                </c:pt>
                <c:pt idx="4">
                  <c:v>8.0500000000000007</c:v>
                </c:pt>
                <c:pt idx="5">
                  <c:v>13.125</c:v>
                </c:pt>
                <c:pt idx="6">
                  <c:v>12.233333333333334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47-4ADF-BBEB-7A3BB9E834D3}"/>
            </c:ext>
          </c:extLst>
        </c:ser>
        <c:ser>
          <c:idx val="2"/>
          <c:order val="3"/>
          <c:tx>
            <c:strRef>
              <c:f>'RF_forecast '!$N$20</c:f>
              <c:strCache>
                <c:ptCount val="1"/>
                <c:pt idx="0">
                  <c:v>ฝนคาดการณ์ (มม.)</c:v>
                </c:pt>
              </c:strCache>
            </c:strRef>
          </c:tx>
          <c:spPr>
            <a:solidFill>
              <a:srgbClr val="F85A4E"/>
            </a:solidFill>
          </c:spPr>
          <c:invertIfNegative val="0"/>
          <c:dLbls>
            <c:dLbl>
              <c:idx val="0"/>
              <c:layout>
                <c:manualLayout>
                  <c:x val="-4.1655851816249931E-3"/>
                  <c:y val="2.39509710421444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67656797295011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80407842495835E-3"/>
                  <c:y val="2.02900556888365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E46-47C7-BDF8-3678CF845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885283938749936E-3"/>
                  <c:y val="7.18529131264336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88528393874968E-3"/>
                  <c:y val="9.58038841685778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9426419693749677E-3"/>
                  <c:y val="9.58038841685778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165585181624981E-3"/>
                  <c:y val="9.58038841685778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5541135754999743E-3"/>
                  <c:y val="7.1854799029665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7770567877499872E-3"/>
                  <c:y val="1.19754855210722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5599766644854688E-7"/>
                  <c:y val="1.03332409869384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E46-47C7-BDF8-3678CF845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5.70448009514004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E46-47C7-BDF8-3678CF845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3885283938749936E-3"/>
                  <c:y val="1.8859032316649187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4.1655851816248786E-3"/>
                  <c:y val="4.07166507716455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3888497021846934E-3"/>
                  <c:y val="3.91817946573154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E46-47C7-BDF8-3678CF845B1E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7770567877499872E-3"/>
                  <c:y val="4.07166507716455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D3-45A4-9235-19D278F4763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3.83215536674311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0D3-45A4-9235-19D278F4763F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0"/>
                  <c:y val="4.07166507716455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D3-45A4-9235-19D278F4763F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364847853706366E-16"/>
                  <c:y val="3.83215536674311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0D3-45A4-9235-19D278F4763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'RF_forecast '!$L$33:$L$57</c:f>
              <c:numCache>
                <c:formatCode>d\ ดดด</c:formatCode>
                <c:ptCount val="25"/>
                <c:pt idx="0">
                  <c:v>44481</c:v>
                </c:pt>
                <c:pt idx="1">
                  <c:v>44482</c:v>
                </c:pt>
                <c:pt idx="2">
                  <c:v>44483</c:v>
                </c:pt>
                <c:pt idx="3">
                  <c:v>44484</c:v>
                </c:pt>
                <c:pt idx="4">
                  <c:v>44485</c:v>
                </c:pt>
                <c:pt idx="5">
                  <c:v>44486</c:v>
                </c:pt>
                <c:pt idx="6">
                  <c:v>44487</c:v>
                </c:pt>
                <c:pt idx="7">
                  <c:v>44488</c:v>
                </c:pt>
                <c:pt idx="8">
                  <c:v>44489</c:v>
                </c:pt>
                <c:pt idx="9">
                  <c:v>44490</c:v>
                </c:pt>
                <c:pt idx="10">
                  <c:v>44491</c:v>
                </c:pt>
                <c:pt idx="11">
                  <c:v>44492</c:v>
                </c:pt>
                <c:pt idx="12">
                  <c:v>44493</c:v>
                </c:pt>
                <c:pt idx="13">
                  <c:v>44494</c:v>
                </c:pt>
                <c:pt idx="14">
                  <c:v>44495</c:v>
                </c:pt>
                <c:pt idx="15">
                  <c:v>44496</c:v>
                </c:pt>
                <c:pt idx="16">
                  <c:v>44497</c:v>
                </c:pt>
                <c:pt idx="17">
                  <c:v>44498</c:v>
                </c:pt>
                <c:pt idx="18">
                  <c:v>44499</c:v>
                </c:pt>
                <c:pt idx="19">
                  <c:v>44500</c:v>
                </c:pt>
                <c:pt idx="20">
                  <c:v>44501</c:v>
                </c:pt>
                <c:pt idx="21">
                  <c:v>44502</c:v>
                </c:pt>
                <c:pt idx="22">
                  <c:v>44503</c:v>
                </c:pt>
                <c:pt idx="23">
                  <c:v>44504</c:v>
                </c:pt>
                <c:pt idx="24">
                  <c:v>44505</c:v>
                </c:pt>
              </c:numCache>
            </c:numRef>
          </c:cat>
          <c:val>
            <c:numRef>
              <c:f>'RF_forecast '!$N$33:$N$57</c:f>
              <c:numCache>
                <c:formatCode>0.0</c:formatCode>
                <c:ptCount val="25"/>
                <c:pt idx="0">
                  <c:v>8.24</c:v>
                </c:pt>
                <c:pt idx="1">
                  <c:v>10.89</c:v>
                </c:pt>
                <c:pt idx="2">
                  <c:v>28.36</c:v>
                </c:pt>
                <c:pt idx="3">
                  <c:v>16.21</c:v>
                </c:pt>
                <c:pt idx="4">
                  <c:v>12.13</c:v>
                </c:pt>
                <c:pt idx="5">
                  <c:v>7.2</c:v>
                </c:pt>
                <c:pt idx="6">
                  <c:v>1.19</c:v>
                </c:pt>
                <c:pt idx="7">
                  <c:v>2.8</c:v>
                </c:pt>
                <c:pt idx="8">
                  <c:v>11.909846</c:v>
                </c:pt>
                <c:pt idx="9">
                  <c:v>1.6047689999999999</c:v>
                </c:pt>
                <c:pt idx="10">
                  <c:v>11.321999999999999</c:v>
                </c:pt>
                <c:pt idx="11">
                  <c:v>8.4488889999999994</c:v>
                </c:pt>
                <c:pt idx="12">
                  <c:v>9.5556000000000002E-2</c:v>
                </c:pt>
                <c:pt idx="13">
                  <c:v>2.222E-3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47-4ADF-BBEB-7A3BB9E8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384768"/>
        <c:axId val="2055379872"/>
      </c:barChart>
      <c:lineChart>
        <c:grouping val="standard"/>
        <c:varyColors val="0"/>
        <c:ser>
          <c:idx val="0"/>
          <c:order val="1"/>
          <c:tx>
            <c:strRef>
              <c:f>'RF_forecast '!$O$20</c:f>
              <c:strCache>
                <c:ptCount val="1"/>
                <c:pt idx="0">
                  <c:v>ปริมาณน้ำจริง (ล้าน ลบ.ม.)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</c:marker>
          <c:dLbls>
            <c:dLbl>
              <c:idx val="0"/>
              <c:layout>
                <c:manualLayout>
                  <c:x val="-1.8050869120374929E-2"/>
                  <c:y val="2.6346068146358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273812332624929E-2"/>
                  <c:y val="2.6346068146358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885283938749961E-2"/>
                  <c:y val="2.8741165250573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273812332624955E-2"/>
                  <c:y val="2.395097104214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496755544874942E-2"/>
                  <c:y val="2.6346068146358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885283938749986E-2"/>
                  <c:y val="2.395097104214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108227150999949E-2"/>
                  <c:y val="2.1555873937930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426419693750189E-3"/>
                  <c:y val="2.3950971042144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1655851816250313E-3"/>
                  <c:y val="2.6346068146358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1.9160776833715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417-44AC-B592-8807A0770CEB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3885283938749936E-3"/>
                  <c:y val="7.1852913126432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417-44AC-B592-8807A0770CEB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182423926853183E-16"/>
                  <c:y val="1.437058262528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417-44AC-B592-8807A0770CEB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4.7901942084288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6417-44AC-B592-8807A0770CE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3885283938749936E-3"/>
                  <c:y val="1.9160776833715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417-44AC-B592-8807A0770CE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effectLst>
                      <a:glow rad="139700">
                        <a:srgbClr val="00B0F0">
                          <a:alpha val="50000"/>
                        </a:srgbClr>
                      </a:glow>
                    </a:effectLst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'RF_forecast '!$L$33:$L$57</c:f>
              <c:numCache>
                <c:formatCode>d\ ดดด</c:formatCode>
                <c:ptCount val="25"/>
                <c:pt idx="0">
                  <c:v>44481</c:v>
                </c:pt>
                <c:pt idx="1">
                  <c:v>44482</c:v>
                </c:pt>
                <c:pt idx="2">
                  <c:v>44483</c:v>
                </c:pt>
                <c:pt idx="3">
                  <c:v>44484</c:v>
                </c:pt>
                <c:pt idx="4">
                  <c:v>44485</c:v>
                </c:pt>
                <c:pt idx="5">
                  <c:v>44486</c:v>
                </c:pt>
                <c:pt idx="6">
                  <c:v>44487</c:v>
                </c:pt>
                <c:pt idx="7">
                  <c:v>44488</c:v>
                </c:pt>
                <c:pt idx="8">
                  <c:v>44489</c:v>
                </c:pt>
                <c:pt idx="9">
                  <c:v>44490</c:v>
                </c:pt>
                <c:pt idx="10">
                  <c:v>44491</c:v>
                </c:pt>
                <c:pt idx="11">
                  <c:v>44492</c:v>
                </c:pt>
                <c:pt idx="12">
                  <c:v>44493</c:v>
                </c:pt>
                <c:pt idx="13">
                  <c:v>44494</c:v>
                </c:pt>
                <c:pt idx="14">
                  <c:v>44495</c:v>
                </c:pt>
                <c:pt idx="15">
                  <c:v>44496</c:v>
                </c:pt>
                <c:pt idx="16">
                  <c:v>44497</c:v>
                </c:pt>
                <c:pt idx="17">
                  <c:v>44498</c:v>
                </c:pt>
                <c:pt idx="18">
                  <c:v>44499</c:v>
                </c:pt>
                <c:pt idx="19">
                  <c:v>44500</c:v>
                </c:pt>
                <c:pt idx="20">
                  <c:v>44501</c:v>
                </c:pt>
                <c:pt idx="21">
                  <c:v>44502</c:v>
                </c:pt>
                <c:pt idx="22">
                  <c:v>44503</c:v>
                </c:pt>
                <c:pt idx="23">
                  <c:v>44504</c:v>
                </c:pt>
                <c:pt idx="24">
                  <c:v>44505</c:v>
                </c:pt>
              </c:numCache>
            </c:numRef>
          </c:cat>
          <c:val>
            <c:numRef>
              <c:f>'RF_forecast '!$O$33:$O$57</c:f>
              <c:numCache>
                <c:formatCode>0.0</c:formatCode>
                <c:ptCount val="25"/>
                <c:pt idx="0">
                  <c:v>555.66</c:v>
                </c:pt>
                <c:pt idx="1">
                  <c:v>555.66</c:v>
                </c:pt>
                <c:pt idx="2">
                  <c:v>558.74</c:v>
                </c:pt>
                <c:pt idx="3">
                  <c:v>560</c:v>
                </c:pt>
                <c:pt idx="4">
                  <c:v>560.95000000000005</c:v>
                </c:pt>
                <c:pt idx="5">
                  <c:v>563.16</c:v>
                </c:pt>
                <c:pt idx="6">
                  <c:v>568.03</c:v>
                </c:pt>
                <c:pt idx="7">
                  <c:v>577.80999999999995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747-4ADF-BBEB-7A3BB9E834D3}"/>
            </c:ext>
          </c:extLst>
        </c:ser>
        <c:ser>
          <c:idx val="1"/>
          <c:order val="2"/>
          <c:tx>
            <c:strRef>
              <c:f>'RF_forecast '!$P$20</c:f>
              <c:strCache>
                <c:ptCount val="1"/>
                <c:pt idx="0">
                  <c:v>ปริมาณน้ำคาดการณ์
(ล้าน ลบ.ม.)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6"/>
          </c:marker>
          <c:dLbls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417-44AC-B592-8807A0770CEB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1655851816249756E-2"/>
                  <c:y val="-3.3531359459002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7490266634624778E-2"/>
                  <c:y val="-3.5926456563216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490266634624875E-2"/>
                  <c:y val="-4.0716650771645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770567877499871E-2"/>
                  <c:y val="-3.3531359459002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2216454301999998E-2"/>
                  <c:y val="-4.31117478758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0827925908124902E-2"/>
                  <c:y val="-3.8321553667431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2496755544874942E-2"/>
                  <c:y val="-3.5926456563216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417-44AC-B592-8807A0770C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effectLst>
                      <a:glow rad="101600">
                        <a:srgbClr val="FF0000">
                          <a:alpha val="40000"/>
                        </a:srgbClr>
                      </a:glow>
                    </a:effectLst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'RF_forecast '!$L$33:$L$57</c:f>
              <c:numCache>
                <c:formatCode>d\ ดดด</c:formatCode>
                <c:ptCount val="25"/>
                <c:pt idx="0">
                  <c:v>44481</c:v>
                </c:pt>
                <c:pt idx="1">
                  <c:v>44482</c:v>
                </c:pt>
                <c:pt idx="2">
                  <c:v>44483</c:v>
                </c:pt>
                <c:pt idx="3">
                  <c:v>44484</c:v>
                </c:pt>
                <c:pt idx="4">
                  <c:v>44485</c:v>
                </c:pt>
                <c:pt idx="5">
                  <c:v>44486</c:v>
                </c:pt>
                <c:pt idx="6">
                  <c:v>44487</c:v>
                </c:pt>
                <c:pt idx="7">
                  <c:v>44488</c:v>
                </c:pt>
                <c:pt idx="8">
                  <c:v>44489</c:v>
                </c:pt>
                <c:pt idx="9">
                  <c:v>44490</c:v>
                </c:pt>
                <c:pt idx="10">
                  <c:v>44491</c:v>
                </c:pt>
                <c:pt idx="11">
                  <c:v>44492</c:v>
                </c:pt>
                <c:pt idx="12">
                  <c:v>44493</c:v>
                </c:pt>
                <c:pt idx="13">
                  <c:v>44494</c:v>
                </c:pt>
                <c:pt idx="14">
                  <c:v>44495</c:v>
                </c:pt>
                <c:pt idx="15">
                  <c:v>44496</c:v>
                </c:pt>
                <c:pt idx="16">
                  <c:v>44497</c:v>
                </c:pt>
                <c:pt idx="17">
                  <c:v>44498</c:v>
                </c:pt>
                <c:pt idx="18">
                  <c:v>44499</c:v>
                </c:pt>
                <c:pt idx="19">
                  <c:v>44500</c:v>
                </c:pt>
                <c:pt idx="20">
                  <c:v>44501</c:v>
                </c:pt>
                <c:pt idx="21">
                  <c:v>44502</c:v>
                </c:pt>
                <c:pt idx="22">
                  <c:v>44503</c:v>
                </c:pt>
                <c:pt idx="23">
                  <c:v>44504</c:v>
                </c:pt>
                <c:pt idx="24">
                  <c:v>44505</c:v>
                </c:pt>
              </c:numCache>
            </c:numRef>
          </c:cat>
          <c:val>
            <c:numRef>
              <c:f>'RF_forecast '!$P$33:$P$57</c:f>
              <c:numCache>
                <c:formatCode>0.0</c:formatCode>
                <c:ptCount val="2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3747-4ADF-BBEB-7A3BB9E834D3}"/>
            </c:ext>
          </c:extLst>
        </c:ser>
        <c:ser>
          <c:idx val="4"/>
          <c:order val="4"/>
          <c:tx>
            <c:strRef>
              <c:f>'RF_forecast '!$R$20</c:f>
              <c:strCache>
                <c:ptCount val="1"/>
                <c:pt idx="0">
                  <c:v>ความจุเก็บกัก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'RF_forecast '!$L$33:$L$57</c:f>
              <c:numCache>
                <c:formatCode>d\ ดดด</c:formatCode>
                <c:ptCount val="25"/>
                <c:pt idx="0">
                  <c:v>44481</c:v>
                </c:pt>
                <c:pt idx="1">
                  <c:v>44482</c:v>
                </c:pt>
                <c:pt idx="2">
                  <c:v>44483</c:v>
                </c:pt>
                <c:pt idx="3">
                  <c:v>44484</c:v>
                </c:pt>
                <c:pt idx="4">
                  <c:v>44485</c:v>
                </c:pt>
                <c:pt idx="5">
                  <c:v>44486</c:v>
                </c:pt>
                <c:pt idx="6">
                  <c:v>44487</c:v>
                </c:pt>
                <c:pt idx="7">
                  <c:v>44488</c:v>
                </c:pt>
                <c:pt idx="8">
                  <c:v>44489</c:v>
                </c:pt>
                <c:pt idx="9">
                  <c:v>44490</c:v>
                </c:pt>
                <c:pt idx="10">
                  <c:v>44491</c:v>
                </c:pt>
                <c:pt idx="11">
                  <c:v>44492</c:v>
                </c:pt>
                <c:pt idx="12">
                  <c:v>44493</c:v>
                </c:pt>
                <c:pt idx="13">
                  <c:v>44494</c:v>
                </c:pt>
                <c:pt idx="14">
                  <c:v>44495</c:v>
                </c:pt>
                <c:pt idx="15">
                  <c:v>44496</c:v>
                </c:pt>
                <c:pt idx="16">
                  <c:v>44497</c:v>
                </c:pt>
                <c:pt idx="17">
                  <c:v>44498</c:v>
                </c:pt>
                <c:pt idx="18">
                  <c:v>44499</c:v>
                </c:pt>
                <c:pt idx="19">
                  <c:v>44500</c:v>
                </c:pt>
                <c:pt idx="20">
                  <c:v>44501</c:v>
                </c:pt>
                <c:pt idx="21">
                  <c:v>44502</c:v>
                </c:pt>
                <c:pt idx="22">
                  <c:v>44503</c:v>
                </c:pt>
                <c:pt idx="23">
                  <c:v>44504</c:v>
                </c:pt>
                <c:pt idx="24">
                  <c:v>44505</c:v>
                </c:pt>
              </c:numCache>
            </c:numRef>
          </c:cat>
          <c:val>
            <c:numRef>
              <c:f>'RF_forecast '!$R$33:$R$57</c:f>
              <c:numCache>
                <c:formatCode>General</c:formatCode>
                <c:ptCount val="25"/>
                <c:pt idx="0">
                  <c:v>710</c:v>
                </c:pt>
                <c:pt idx="1">
                  <c:v>710</c:v>
                </c:pt>
                <c:pt idx="2">
                  <c:v>710</c:v>
                </c:pt>
                <c:pt idx="3">
                  <c:v>710</c:v>
                </c:pt>
                <c:pt idx="4">
                  <c:v>710</c:v>
                </c:pt>
                <c:pt idx="5">
                  <c:v>710</c:v>
                </c:pt>
                <c:pt idx="6">
                  <c:v>710</c:v>
                </c:pt>
                <c:pt idx="7">
                  <c:v>710</c:v>
                </c:pt>
                <c:pt idx="8">
                  <c:v>710</c:v>
                </c:pt>
                <c:pt idx="9">
                  <c:v>710</c:v>
                </c:pt>
                <c:pt idx="10">
                  <c:v>710</c:v>
                </c:pt>
                <c:pt idx="11">
                  <c:v>710</c:v>
                </c:pt>
                <c:pt idx="12">
                  <c:v>710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710</c:v>
                </c:pt>
                <c:pt idx="18">
                  <c:v>710</c:v>
                </c:pt>
                <c:pt idx="19">
                  <c:v>710</c:v>
                </c:pt>
                <c:pt idx="20">
                  <c:v>710</c:v>
                </c:pt>
                <c:pt idx="21">
                  <c:v>710</c:v>
                </c:pt>
                <c:pt idx="22">
                  <c:v>710</c:v>
                </c:pt>
                <c:pt idx="23">
                  <c:v>710</c:v>
                </c:pt>
                <c:pt idx="24">
                  <c:v>710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3747-4ADF-BBEB-7A3BB9E8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05200"/>
        <c:axId val="2055385856"/>
      </c:lineChart>
      <c:dateAx>
        <c:axId val="178550520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th-TH" sz="1400"/>
                  <a:t>วันที่</a:t>
                </a:r>
              </a:p>
            </c:rich>
          </c:tx>
          <c:layout>
            <c:manualLayout>
              <c:xMode val="edge"/>
              <c:yMode val="edge"/>
              <c:x val="0.47825613486240348"/>
              <c:y val="0.9175850375744784"/>
            </c:manualLayout>
          </c:layout>
          <c:overlay val="0"/>
        </c:title>
        <c:numFmt formatCode="d\ ดดด" sourceLinked="1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 sz="1400" b="1">
                <a:solidFill>
                  <a:sysClr val="windowText" lastClr="000000"/>
                </a:solidFill>
              </a:defRPr>
            </a:pPr>
            <a:endParaRPr lang="th-TH"/>
          </a:p>
        </c:txPr>
        <c:crossAx val="205538585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055385856"/>
        <c:scaling>
          <c:orientation val="minMax"/>
          <c:max val="800"/>
          <c:min val="3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th-TH" sz="1800"/>
                  <a:t>ปริมาณน้ำ (ล้าน ลบ.ม.)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1600" b="1"/>
            </a:pPr>
            <a:endParaRPr lang="th-TH"/>
          </a:p>
        </c:txPr>
        <c:crossAx val="1785505200"/>
        <c:crossesAt val="44092"/>
        <c:crossBetween val="midCat"/>
        <c:majorUnit val="100"/>
        <c:minorUnit val="20"/>
      </c:valAx>
      <c:valAx>
        <c:axId val="2055379872"/>
        <c:scaling>
          <c:orientation val="maxMin"/>
          <c:max val="3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800"/>
                </a:pPr>
                <a:r>
                  <a:rPr lang="th-TH" sz="1800"/>
                  <a:t>ปริมาณฝนเฉลี่ย (มม.)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th-TH"/>
          </a:p>
        </c:txPr>
        <c:crossAx val="2055384768"/>
        <c:crosses val="max"/>
        <c:crossBetween val="between"/>
        <c:majorUnit val="25"/>
      </c:valAx>
      <c:dateAx>
        <c:axId val="2055384768"/>
        <c:scaling>
          <c:orientation val="minMax"/>
        </c:scaling>
        <c:delete val="1"/>
        <c:axPos val="t"/>
        <c:numFmt formatCode="d\ ดดด" sourceLinked="1"/>
        <c:majorTickMark val="out"/>
        <c:minorTickMark val="none"/>
        <c:tickLblPos val="none"/>
        <c:crossAx val="2055379872"/>
        <c:crosses val="autoZero"/>
        <c:auto val="1"/>
        <c:lblOffset val="100"/>
        <c:baseTimeUnit val="days"/>
      </c:dateAx>
    </c:plotArea>
    <c:legend>
      <c:legendPos val="tr"/>
      <c:layout>
        <c:manualLayout>
          <c:xMode val="edge"/>
          <c:yMode val="edge"/>
          <c:x val="0.65205323384357705"/>
          <c:y val="0.54874759018465191"/>
          <c:w val="0.25235136628909643"/>
          <c:h val="0.24656812808342854"/>
        </c:manualLayout>
      </c:layout>
      <c:overlay val="1"/>
      <c:spPr>
        <a:solidFill>
          <a:schemeClr val="bg1">
            <a:lumMod val="95000"/>
          </a:schemeClr>
        </a:solidFill>
      </c:spPr>
      <c:txPr>
        <a:bodyPr/>
        <a:lstStyle/>
        <a:p>
          <a:pPr rtl="0">
            <a:defRPr sz="1300"/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480314960629928" l="0.11811023622047249" r="0.11811023622047249" t="0.35433070866141736" header="0.31496062992126039" footer="0.31496062992126039"/>
    <c:pageSetup paperSize="66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0"/>
            </a:pPr>
            <a:r>
              <a:rPr lang="th-TH" sz="2000"/>
              <a:t>กราฟแสดงปริมาณน้ำคาดการณ์ของเขื่อนแก่งกระจาน จังหวัดเพชรบุรี </a:t>
            </a:r>
            <a:endParaRPr lang="en-US" sz="2000"/>
          </a:p>
        </c:rich>
      </c:tx>
      <c:layout>
        <c:manualLayout>
          <c:xMode val="edge"/>
          <c:yMode val="edge"/>
          <c:x val="0.23310703145052203"/>
          <c:y val="2.01139764192706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613195751795044E-2"/>
          <c:y val="0.10718301165309096"/>
          <c:w val="0.8272371572684577"/>
          <c:h val="0.699535577790569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RF_forecast!$M$19</c:f>
              <c:strCache>
                <c:ptCount val="1"/>
                <c:pt idx="0">
                  <c:v>ฝนจริง (มม.)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5622083907649234E-17"/>
                  <c:y val="6.4601936769455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CF7-486A-908D-78024FBD742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RF_forecast!$L$65:$L$85</c:f>
              <c:numCache>
                <c:formatCode>d\ ดดด</c:formatCode>
                <c:ptCount val="21"/>
                <c:pt idx="0">
                  <c:v>44514</c:v>
                </c:pt>
                <c:pt idx="1">
                  <c:v>44515</c:v>
                </c:pt>
                <c:pt idx="2">
                  <c:v>44516</c:v>
                </c:pt>
                <c:pt idx="3">
                  <c:v>44517</c:v>
                </c:pt>
                <c:pt idx="4">
                  <c:v>44518</c:v>
                </c:pt>
                <c:pt idx="5">
                  <c:v>44519</c:v>
                </c:pt>
                <c:pt idx="6">
                  <c:v>44520</c:v>
                </c:pt>
                <c:pt idx="7">
                  <c:v>44521</c:v>
                </c:pt>
                <c:pt idx="8">
                  <c:v>44522</c:v>
                </c:pt>
                <c:pt idx="9">
                  <c:v>44523</c:v>
                </c:pt>
                <c:pt idx="10">
                  <c:v>44524</c:v>
                </c:pt>
                <c:pt idx="11">
                  <c:v>44525</c:v>
                </c:pt>
                <c:pt idx="12">
                  <c:v>44526</c:v>
                </c:pt>
                <c:pt idx="13">
                  <c:v>44527</c:v>
                </c:pt>
                <c:pt idx="14">
                  <c:v>44528</c:v>
                </c:pt>
                <c:pt idx="15">
                  <c:v>44529</c:v>
                </c:pt>
                <c:pt idx="16">
                  <c:v>44530</c:v>
                </c:pt>
                <c:pt idx="17">
                  <c:v>44531</c:v>
                </c:pt>
                <c:pt idx="18">
                  <c:v>44532</c:v>
                </c:pt>
                <c:pt idx="19">
                  <c:v>44533</c:v>
                </c:pt>
                <c:pt idx="20">
                  <c:v>44534</c:v>
                </c:pt>
              </c:numCache>
            </c:numRef>
          </c:cat>
          <c:val>
            <c:numRef>
              <c:f>RF_forecast!$M$21:$M$40</c:f>
              <c:numCache>
                <c:formatCode>0.0</c:formatCode>
                <c:ptCount val="20"/>
                <c:pt idx="0">
                  <c:v>7.4</c:v>
                </c:pt>
                <c:pt idx="1">
                  <c:v>12.6</c:v>
                </c:pt>
                <c:pt idx="2">
                  <c:v>21.72</c:v>
                </c:pt>
                <c:pt idx="3">
                  <c:v>11.88</c:v>
                </c:pt>
                <c:pt idx="4">
                  <c:v>18.55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C6-4BD5-96DF-CD781571A629}"/>
            </c:ext>
          </c:extLst>
        </c:ser>
        <c:ser>
          <c:idx val="2"/>
          <c:order val="3"/>
          <c:tx>
            <c:strRef>
              <c:f>RF_forecast!$N$19</c:f>
              <c:strCache>
                <c:ptCount val="1"/>
                <c:pt idx="0">
                  <c:v>ฝนคาดการณ์ (มม.)</c:v>
                </c:pt>
              </c:strCache>
            </c:strRef>
          </c:tx>
          <c:spPr>
            <a:solidFill>
              <a:srgbClr val="F85A4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RF_forecast!$L$65:$L$85</c:f>
              <c:numCache>
                <c:formatCode>d\ ดดด</c:formatCode>
                <c:ptCount val="21"/>
                <c:pt idx="0">
                  <c:v>44514</c:v>
                </c:pt>
                <c:pt idx="1">
                  <c:v>44515</c:v>
                </c:pt>
                <c:pt idx="2">
                  <c:v>44516</c:v>
                </c:pt>
                <c:pt idx="3">
                  <c:v>44517</c:v>
                </c:pt>
                <c:pt idx="4">
                  <c:v>44518</c:v>
                </c:pt>
                <c:pt idx="5">
                  <c:v>44519</c:v>
                </c:pt>
                <c:pt idx="6">
                  <c:v>44520</c:v>
                </c:pt>
                <c:pt idx="7">
                  <c:v>44521</c:v>
                </c:pt>
                <c:pt idx="8">
                  <c:v>44522</c:v>
                </c:pt>
                <c:pt idx="9">
                  <c:v>44523</c:v>
                </c:pt>
                <c:pt idx="10">
                  <c:v>44524</c:v>
                </c:pt>
                <c:pt idx="11">
                  <c:v>44525</c:v>
                </c:pt>
                <c:pt idx="12">
                  <c:v>44526</c:v>
                </c:pt>
                <c:pt idx="13">
                  <c:v>44527</c:v>
                </c:pt>
                <c:pt idx="14">
                  <c:v>44528</c:v>
                </c:pt>
                <c:pt idx="15">
                  <c:v>44529</c:v>
                </c:pt>
                <c:pt idx="16">
                  <c:v>44530</c:v>
                </c:pt>
                <c:pt idx="17">
                  <c:v>44531</c:v>
                </c:pt>
                <c:pt idx="18">
                  <c:v>44532</c:v>
                </c:pt>
                <c:pt idx="19">
                  <c:v>44533</c:v>
                </c:pt>
                <c:pt idx="20">
                  <c:v>44534</c:v>
                </c:pt>
              </c:numCache>
            </c:numRef>
          </c:cat>
          <c:val>
            <c:numRef>
              <c:f>RF_forecast!$N$21:$N$40</c:f>
              <c:numCache>
                <c:formatCode>0.0</c:formatCode>
                <c:ptCount val="20"/>
                <c:pt idx="5">
                  <c:v>25.5</c:v>
                </c:pt>
                <c:pt idx="6">
                  <c:v>19.61</c:v>
                </c:pt>
                <c:pt idx="7">
                  <c:v>27.14</c:v>
                </c:pt>
                <c:pt idx="8">
                  <c:v>7.37</c:v>
                </c:pt>
                <c:pt idx="9">
                  <c:v>7.2275999999999998</c:v>
                </c:pt>
                <c:pt idx="10">
                  <c:v>15.198</c:v>
                </c:pt>
                <c:pt idx="11">
                  <c:v>1.2851999999999999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C6-4BD5-96DF-CD781571A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381504"/>
        <c:axId val="2055379328"/>
      </c:barChart>
      <c:lineChart>
        <c:grouping val="standard"/>
        <c:varyColors val="0"/>
        <c:ser>
          <c:idx val="0"/>
          <c:order val="1"/>
          <c:tx>
            <c:strRef>
              <c:f>RF_forecast!$O$19</c:f>
              <c:strCache>
                <c:ptCount val="1"/>
                <c:pt idx="0">
                  <c:v>ปริมาณน้ำจริง (ล้าน ลบ.ม.)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81372235219604E-3"/>
                  <c:y val="-3.3957554060108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D12-4F6A-A844-ED4775C4F16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365849097902588E-2"/>
                  <c:y val="-3.8295330786182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1685128783853986E-2"/>
                  <c:y val="-4.6505304781581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CF7-486A-908D-78024FBD742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9112410480455016E-2"/>
                  <c:y val="-3.8109165849061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CF7-486A-908D-78024FBD742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1906861176097897E-2"/>
                  <c:y val="-4.0107180201141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CF7-486A-908D-78024FBD742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CF7-486A-908D-78024FBD742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555-4BFA-8A62-FBEC1CBA2FF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33CC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RF_forecast!$L$21:$L$40</c:f>
              <c:numCache>
                <c:formatCode>d\ ดดด</c:formatCode>
                <c:ptCount val="20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</c:numCache>
            </c:numRef>
          </c:cat>
          <c:val>
            <c:numRef>
              <c:f>RF_forecast!$O$21:$O$40</c:f>
              <c:numCache>
                <c:formatCode>0.0</c:formatCode>
                <c:ptCount val="20"/>
                <c:pt idx="0">
                  <c:v>552.59</c:v>
                </c:pt>
                <c:pt idx="1">
                  <c:v>550.84</c:v>
                </c:pt>
                <c:pt idx="2">
                  <c:v>547.34</c:v>
                </c:pt>
                <c:pt idx="3">
                  <c:v>544.72</c:v>
                </c:pt>
                <c:pt idx="4">
                  <c:v>542.54</c:v>
                </c:pt>
                <c:pt idx="5">
                  <c:v>541.24</c:v>
                </c:pt>
                <c:pt idx="6">
                  <c:v>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5C6-4BD5-96DF-CD781571A629}"/>
            </c:ext>
          </c:extLst>
        </c:ser>
        <c:ser>
          <c:idx val="1"/>
          <c:order val="2"/>
          <c:tx>
            <c:strRef>
              <c:f>RF_forecast!$P$19</c:f>
              <c:strCache>
                <c:ptCount val="1"/>
                <c:pt idx="0">
                  <c:v>ปริมาณน้ำคาดการณ์ (ล้าน ลบ.ม.)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6"/>
          </c:marker>
          <c:dLbls>
            <c:dLbl>
              <c:idx val="4"/>
              <c:layout>
                <c:manualLayout>
                  <c:x val="-4.6686360501052675E-2"/>
                  <c:y val="-3.017978668135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CF7-486A-908D-78024FBD742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CF7-486A-908D-78024FBD742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5072545066374469E-2"/>
                  <c:y val="-2.9962360925684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CF7-486A-908D-78024FBD742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2215072165973986E-2"/>
                  <c:y val="-2.601491168694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2421637335002524E-2"/>
                  <c:y val="-3.4535245867171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629921718863238E-2"/>
                  <c:y val="-4.7455681799001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1248549483643709E-2"/>
                  <c:y val="-5.1700376056515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985165411110708E-2"/>
                  <c:y val="-4.5333334670244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851654111107181E-2"/>
                  <c:y val="-4.1088640412731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7057863366034007E-2"/>
                  <c:y val="-3.6843946155217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0073386503350929E-2"/>
                  <c:y val="-3.4721599026461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4569618735556704E-2"/>
                  <c:y val="-3.3257179507618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7.5851418728738332E-3"/>
                  <c:y val="-3.962422089388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3.5900211074190586E-3"/>
                  <c:y val="-3.1134832378862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1.3368288715175144E-2"/>
                  <c:y val="-2.052309673507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5C6-4BD5-96DF-CD781571A629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9975603827274363E-3"/>
                  <c:y val="1.3434457325030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5C6-4BD5-96DF-CD781571A62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 b="1">
                    <a:effectLst>
                      <a:glow rad="63500">
                        <a:schemeClr val="accent2">
                          <a:satMod val="175000"/>
                          <a:alpha val="40000"/>
                        </a:schemeClr>
                      </a:glow>
                    </a:effectLst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RF_forecast!$L$21:$L$40</c:f>
              <c:numCache>
                <c:formatCode>d\ ดดด</c:formatCode>
                <c:ptCount val="20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</c:numCache>
            </c:numRef>
          </c:cat>
          <c:val>
            <c:numRef>
              <c:f>RF_forecast!$P$21:$P$40</c:f>
              <c:numCache>
                <c:formatCode>0.0</c:formatCode>
                <c:ptCount val="20"/>
                <c:pt idx="5">
                  <c:v>541.20000000000005</c:v>
                </c:pt>
                <c:pt idx="6">
                  <c:v>557.84650000000011</c:v>
                </c:pt>
                <c:pt idx="7">
                  <c:v>570.58793000000014</c:v>
                </c:pt>
                <c:pt idx="8">
                  <c:v>588.32175000000018</c:v>
                </c:pt>
                <c:pt idx="9">
                  <c:v>592.94806000000017</c:v>
                </c:pt>
                <c:pt idx="10">
                  <c:v>597.47995880000019</c:v>
                </c:pt>
                <c:pt idx="11">
                  <c:v>607.29623280000021</c:v>
                </c:pt>
                <c:pt idx="12">
                  <c:v>607.88832040000023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A5C6-4BD5-96DF-CD781571A629}"/>
            </c:ext>
          </c:extLst>
        </c:ser>
        <c:ser>
          <c:idx val="4"/>
          <c:order val="4"/>
          <c:tx>
            <c:strRef>
              <c:f>RF_forecast!$S$19</c:f>
              <c:strCache>
                <c:ptCount val="1"/>
                <c:pt idx="0">
                  <c:v>ความจุเก็บกัก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RF_forecast!$L$21:$L$40</c:f>
              <c:numCache>
                <c:formatCode>d\ ดดด</c:formatCode>
                <c:ptCount val="20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</c:numCache>
            </c:numRef>
          </c:cat>
          <c:val>
            <c:numRef>
              <c:f>RF_forecast!$S$21:$S$40</c:f>
              <c:numCache>
                <c:formatCode>General</c:formatCode>
                <c:ptCount val="20"/>
                <c:pt idx="0">
                  <c:v>710</c:v>
                </c:pt>
                <c:pt idx="1">
                  <c:v>710</c:v>
                </c:pt>
                <c:pt idx="2">
                  <c:v>710</c:v>
                </c:pt>
                <c:pt idx="3">
                  <c:v>710</c:v>
                </c:pt>
                <c:pt idx="4">
                  <c:v>710</c:v>
                </c:pt>
                <c:pt idx="5">
                  <c:v>710</c:v>
                </c:pt>
                <c:pt idx="6">
                  <c:v>710</c:v>
                </c:pt>
                <c:pt idx="7">
                  <c:v>710</c:v>
                </c:pt>
                <c:pt idx="8">
                  <c:v>710</c:v>
                </c:pt>
                <c:pt idx="9">
                  <c:v>710</c:v>
                </c:pt>
                <c:pt idx="10">
                  <c:v>710</c:v>
                </c:pt>
                <c:pt idx="11">
                  <c:v>710</c:v>
                </c:pt>
                <c:pt idx="12">
                  <c:v>710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710</c:v>
                </c:pt>
                <c:pt idx="18">
                  <c:v>710</c:v>
                </c:pt>
                <c:pt idx="19">
                  <c:v>710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A5C6-4BD5-96DF-CD781571A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386400"/>
        <c:axId val="2055382048"/>
      </c:lineChart>
      <c:dateAx>
        <c:axId val="205538640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th-TH" sz="1400"/>
                  <a:t>วันที่</a:t>
                </a:r>
              </a:p>
            </c:rich>
          </c:tx>
          <c:layout>
            <c:manualLayout>
              <c:xMode val="edge"/>
              <c:yMode val="edge"/>
              <c:x val="0.47825613486240348"/>
              <c:y val="0.9175850375744784"/>
            </c:manualLayout>
          </c:layout>
          <c:overlay val="0"/>
        </c:title>
        <c:numFmt formatCode="d\ ดดด" sourceLinked="1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 sz="1400" b="1">
                <a:solidFill>
                  <a:sysClr val="windowText" lastClr="000000"/>
                </a:solidFill>
              </a:defRPr>
            </a:pPr>
            <a:endParaRPr lang="th-TH"/>
          </a:p>
        </c:txPr>
        <c:crossAx val="205538204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055382048"/>
        <c:scaling>
          <c:orientation val="minMax"/>
          <c:max val="800"/>
          <c:min val="3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th-TH" sz="1800"/>
                  <a:t>ปริมาณน้ำ (ล้าน ลบ.ม.)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1600" b="1"/>
            </a:pPr>
            <a:endParaRPr lang="th-TH"/>
          </a:p>
        </c:txPr>
        <c:crossAx val="2055386400"/>
        <c:crossesAt val="44092"/>
        <c:crossBetween val="between"/>
      </c:valAx>
      <c:valAx>
        <c:axId val="2055379328"/>
        <c:scaling>
          <c:orientation val="maxMin"/>
          <c:max val="2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800"/>
                </a:pPr>
                <a:r>
                  <a:rPr lang="th-TH" sz="1800"/>
                  <a:t>ปริมาณฝนเฉลี่ย (มม.)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th-TH"/>
          </a:p>
        </c:txPr>
        <c:crossAx val="2055381504"/>
        <c:crosses val="max"/>
        <c:crossBetween val="between"/>
        <c:majorUnit val="25"/>
      </c:valAx>
      <c:dateAx>
        <c:axId val="2055381504"/>
        <c:scaling>
          <c:orientation val="minMax"/>
        </c:scaling>
        <c:delete val="1"/>
        <c:axPos val="t"/>
        <c:numFmt formatCode="d\ ดดด" sourceLinked="1"/>
        <c:majorTickMark val="out"/>
        <c:minorTickMark val="none"/>
        <c:tickLblPos val="none"/>
        <c:crossAx val="2055379328"/>
        <c:crosses val="autoZero"/>
        <c:auto val="1"/>
        <c:lblOffset val="100"/>
        <c:baseTimeUnit val="days"/>
      </c:dateAx>
    </c:plotArea>
    <c:legend>
      <c:legendPos val="tr"/>
      <c:layout>
        <c:manualLayout>
          <c:xMode val="edge"/>
          <c:yMode val="edge"/>
          <c:x val="0.62566503768867876"/>
          <c:y val="0.54629866838593488"/>
          <c:w val="0.2717952730395633"/>
          <c:h val="0.24656812808342854"/>
        </c:manualLayout>
      </c:layout>
      <c:overlay val="1"/>
      <c:spPr>
        <a:solidFill>
          <a:schemeClr val="bg1">
            <a:lumMod val="95000"/>
          </a:schemeClr>
        </a:solidFill>
      </c:spPr>
      <c:txPr>
        <a:bodyPr/>
        <a:lstStyle/>
        <a:p>
          <a:pPr rtl="0">
            <a:defRPr sz="1300"/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480314960629928" l="0.11811023622047249" r="0.11811023622047249" t="0.35433070866141736" header="0.31496062992126039" footer="0.31496062992126039"/>
    <c:pageSetup paperSize="66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25136</xdr:colOff>
      <xdr:row>188</xdr:row>
      <xdr:rowOff>250033</xdr:rowOff>
    </xdr:from>
    <xdr:to>
      <xdr:col>39</xdr:col>
      <xdr:colOff>293688</xdr:colOff>
      <xdr:row>215</xdr:row>
      <xdr:rowOff>210344</xdr:rowOff>
    </xdr:to>
    <xdr:graphicFrame macro="">
      <xdr:nvGraphicFramePr>
        <xdr:cNvPr id="2" name="แผนภูมิ 3">
          <a:extLst>
            <a:ext uri="{FF2B5EF4-FFF2-40B4-BE49-F238E27FC236}">
              <a16:creationId xmlns="" xmlns:a16="http://schemas.microsoft.com/office/drawing/2014/main" id="{105D48E8-046A-40B9-B449-555AAF8D4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0.53723</cdr:x>
      <cdr:y>0.95644</cdr:y>
    </cdr:from>
    <cdr:to>
      <cdr:x>1</cdr:x>
      <cdr:y>1</cdr:y>
    </cdr:to>
    <cdr:sp macro="" textlink="">
      <cdr:nvSpPr>
        <cdr:cNvPr id="2" name="กล่องข้อความ 1"/>
        <cdr:cNvSpPr txBox="1"/>
      </cdr:nvSpPr>
      <cdr:spPr>
        <a:xfrm xmlns:a="http://schemas.openxmlformats.org/drawingml/2006/main">
          <a:off x="6413500" y="6792076"/>
          <a:ext cx="5524501" cy="309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ฝ่ายสารสนเทศและพยากรณ์น้ำ ส่วนอุทกวิทยา สำนักบริหารจัดการน้ำและอุทกวิทยา กรมชลประทาน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48935</xdr:colOff>
      <xdr:row>22</xdr:row>
      <xdr:rowOff>51609</xdr:rowOff>
    </xdr:from>
    <xdr:to>
      <xdr:col>10</xdr:col>
      <xdr:colOff>30143</xdr:colOff>
      <xdr:row>43</xdr:row>
      <xdr:rowOff>242358</xdr:rowOff>
    </xdr:to>
    <xdr:graphicFrame macro="">
      <xdr:nvGraphicFramePr>
        <xdr:cNvPr id="2" name="แผนภูมิ 3">
          <a:extLst>
            <a:ext uri="{FF2B5EF4-FFF2-40B4-BE49-F238E27FC236}">
              <a16:creationId xmlns="" xmlns:a16="http://schemas.microsoft.com/office/drawing/2014/main" id="{42ABE114-F174-46C0-9226-08A532C2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249768</xdr:colOff>
      <xdr:row>1</xdr:row>
      <xdr:rowOff>55034</xdr:rowOff>
    </xdr:from>
    <xdr:to>
      <xdr:col>17</xdr:col>
      <xdr:colOff>476251</xdr:colOff>
      <xdr:row>4</xdr:row>
      <xdr:rowOff>74083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0EC55E5E-3198-457A-ACCE-0D40765CCC83}"/>
            </a:ext>
          </a:extLst>
        </xdr:cNvPr>
        <xdr:cNvSpPr/>
      </xdr:nvSpPr>
      <xdr:spPr>
        <a:xfrm>
          <a:off x="15722601" y="213784"/>
          <a:ext cx="2131483" cy="1320799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800" b="1" u="sng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ใส่ค่าจริงของวันนี้</a:t>
          </a:r>
          <a:r>
            <a:rPr lang="th-TH" sz="28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l"/>
          <a:r>
            <a:rPr lang="th-TH" sz="28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สีเขียว</a:t>
          </a:r>
          <a:r>
            <a:rPr lang="en-US" sz="28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น้ำในอ่าง</a:t>
          </a:r>
        </a:p>
        <a:p>
          <a:pPr algn="l"/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สีแดง </a:t>
          </a:r>
          <a:r>
            <a:rPr lang="th-TH" sz="2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น้ำระบาย</a:t>
          </a:r>
        </a:p>
      </xdr:txBody>
    </xdr:sp>
    <xdr:clientData/>
  </xdr:twoCellAnchor>
  <xdr:twoCellAnchor>
    <xdr:from>
      <xdr:col>14</xdr:col>
      <xdr:colOff>464234</xdr:colOff>
      <xdr:row>3</xdr:row>
      <xdr:rowOff>709271</xdr:rowOff>
    </xdr:from>
    <xdr:to>
      <xdr:col>17</xdr:col>
      <xdr:colOff>102284</xdr:colOff>
      <xdr:row>8</xdr:row>
      <xdr:rowOff>42520</xdr:rowOff>
    </xdr:to>
    <xdr:sp macro="" textlink="">
      <xdr:nvSpPr>
        <xdr:cNvPr id="5" name="ลูกศรลง 4">
          <a:extLst>
            <a:ext uri="{FF2B5EF4-FFF2-40B4-BE49-F238E27FC236}">
              <a16:creationId xmlns="" xmlns:a16="http://schemas.microsoft.com/office/drawing/2014/main" id="{F496665D-B77D-4AF7-A2B7-2B50F911CCA5}"/>
            </a:ext>
          </a:extLst>
        </xdr:cNvPr>
        <xdr:cNvSpPr/>
      </xdr:nvSpPr>
      <xdr:spPr>
        <a:xfrm rot="5400000">
          <a:off x="15809009" y="424579"/>
          <a:ext cx="1354666" cy="31305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4</xdr:col>
      <xdr:colOff>41564</xdr:colOff>
      <xdr:row>18</xdr:row>
      <xdr:rowOff>6062</xdr:rowOff>
    </xdr:from>
    <xdr:ext cx="3881640" cy="1021113"/>
    <xdr:sp macro="" textlink="">
      <xdr:nvSpPr>
        <xdr:cNvPr id="9" name="กล่องข้อความ 8">
          <a:extLst>
            <a:ext uri="{FF2B5EF4-FFF2-40B4-BE49-F238E27FC236}">
              <a16:creationId xmlns="" xmlns:a16="http://schemas.microsoft.com/office/drawing/2014/main" id="{85CFF06B-41C9-4CC6-853D-EA407D90EBFE}"/>
            </a:ext>
          </a:extLst>
        </xdr:cNvPr>
        <xdr:cNvSpPr txBox="1"/>
      </xdr:nvSpPr>
      <xdr:spPr>
        <a:xfrm>
          <a:off x="3118139" y="5368637"/>
          <a:ext cx="3881640" cy="10211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6000">
              <a:solidFill>
                <a:srgbClr val="FF0000"/>
              </a:solidFill>
            </a:rPr>
            <a:t>แก่งกระจาน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0.52902</cdr:x>
      <cdr:y>0.95134</cdr:y>
    </cdr:from>
    <cdr:to>
      <cdr:x>1</cdr:x>
      <cdr:y>1</cdr:y>
    </cdr:to>
    <cdr:sp macro="" textlink="">
      <cdr:nvSpPr>
        <cdr:cNvPr id="3" name="TextBox 8"/>
        <cdr:cNvSpPr txBox="1"/>
      </cdr:nvSpPr>
      <cdr:spPr>
        <a:xfrm xmlns:a="http://schemas.openxmlformats.org/drawingml/2006/main">
          <a:off x="4643680" y="6403200"/>
          <a:ext cx="4134145" cy="32752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ฝ่ายสารสนเทศและพยากรณ์น้ำ ส่วนอุทกวิทยา สำนักบริหารจัดการน้ำและอุทกวิทยา</a:t>
          </a:r>
        </a:p>
      </cdr:txBody>
    </cdr:sp>
  </cdr:relSizeAnchor>
  <cdr:relSizeAnchor xmlns:cdr="http://schemas.openxmlformats.org/drawingml/2006/chartDrawing">
    <cdr:from>
      <cdr:x>0.00487</cdr:x>
      <cdr:y>0.90355</cdr:y>
    </cdr:from>
    <cdr:to>
      <cdr:x>0.35441</cdr:x>
      <cdr:y>1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="" xmlns:a16="http://schemas.microsoft.com/office/drawing/2014/main" id="{2882FBF1-725A-434F-ABED-E39F71C4D5F6}"/>
            </a:ext>
          </a:extLst>
        </cdr:cNvPr>
        <cdr:cNvSpPr txBox="1"/>
      </cdr:nvSpPr>
      <cdr:spPr>
        <a:xfrm xmlns:a="http://schemas.openxmlformats.org/drawingml/2006/main">
          <a:off x="44548" y="4571471"/>
          <a:ext cx="3196283" cy="487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algn="l"/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ที่มา</a:t>
          </a:r>
          <a:r>
            <a:rPr lang="en-US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: </a:t>
          </a:r>
          <a: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ข้อมูลฝน</a:t>
          </a:r>
          <a:r>
            <a:rPr lang="th-TH" sz="1200" b="1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คาดการณ์</a:t>
          </a:r>
          <a:r>
            <a:rPr lang="en-US" sz="1200" b="1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วันที่</a:t>
          </a:r>
          <a:r>
            <a:rPr lang="th-TH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20 </a:t>
          </a:r>
          <a:r>
            <a:rPr lang="th-TH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en-US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 </a:t>
          </a:r>
          <a:r>
            <a:rPr lang="th-TH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ต.ค. 64</a:t>
          </a:r>
          <a: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จากกรมอุตุนิยมวิทยา</a:t>
          </a:r>
          <a:b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ข้อมูลชุด 19</a:t>
          </a:r>
          <a:r>
            <a:rPr lang="en-US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ต.ค. 64 </a:t>
          </a:r>
          <a:r>
            <a:rPr lang="en-US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initial time</a:t>
          </a:r>
          <a: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00 UTC</a:t>
          </a:r>
          <a:endParaRPr lang="en-US" sz="1200" b="1"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0.09548</cdr:x>
      <cdr:y>0.24167</cdr:y>
    </cdr:from>
    <cdr:to>
      <cdr:x>0.31646</cdr:x>
      <cdr:y>0.28266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="" xmlns:a16="http://schemas.microsoft.com/office/drawing/2014/main" id="{57C0178D-C7A8-4381-906C-95ED9BA8B99B}"/>
            </a:ext>
          </a:extLst>
        </cdr:cNvPr>
        <cdr:cNvSpPr txBox="1"/>
      </cdr:nvSpPr>
      <cdr:spPr>
        <a:xfrm xmlns:a="http://schemas.openxmlformats.org/drawingml/2006/main">
          <a:off x="873265" y="1281432"/>
          <a:ext cx="2021166" cy="2173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ความจุเก็บกัก 710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ล้านลูกบาศก์เมตร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0.08857</cdr:x>
      <cdr:y>0.65491</cdr:y>
    </cdr:from>
    <cdr:to>
      <cdr:x>0.32905</cdr:x>
      <cdr:y>0.79861</cdr:y>
    </cdr:to>
    <cdr:sp macro="" textlink="">
      <cdr:nvSpPr>
        <cdr:cNvPr id="5" name="กล่องข้อความ 12">
          <a:extLst xmlns:a="http://schemas.openxmlformats.org/drawingml/2006/main">
            <a:ext uri="{FF2B5EF4-FFF2-40B4-BE49-F238E27FC236}">
              <a16:creationId xmlns="" xmlns:a16="http://schemas.microsoft.com/office/drawing/2014/main" id="{F7CB8ED3-196B-4A5B-9A7D-729D98974356}"/>
            </a:ext>
          </a:extLst>
        </cdr:cNvPr>
        <cdr:cNvSpPr txBox="1"/>
      </cdr:nvSpPr>
      <cdr:spPr>
        <a:xfrm xmlns:a="http://schemas.openxmlformats.org/drawingml/2006/main">
          <a:off x="810069" y="3472641"/>
          <a:ext cx="2199580" cy="7619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th-TH" sz="1300" b="1" u="sng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300" b="1" u="none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300" b="1" u="none">
              <a:latin typeface="TH SarabunPSK" panose="020B0500040200020003" pitchFamily="34" charset="-34"/>
              <a:cs typeface="TH SarabunPSK" panose="020B0500040200020003" pitchFamily="34" charset="-34"/>
            </a:rPr>
            <a:t>เมื่อปริมาณการระบาย</a:t>
          </a:r>
        </a:p>
        <a:p xmlns:a="http://schemas.openxmlformats.org/drawingml/2006/main">
          <a:pPr algn="l"/>
          <a:r>
            <a:rPr lang="th-TH" sz="1300" b="1">
              <a:latin typeface="TH SarabunPSK" panose="020B0500040200020003" pitchFamily="34" charset="-34"/>
              <a:cs typeface="TH SarabunPSK" panose="020B0500040200020003" pitchFamily="34" charset="-34"/>
            </a:rPr>
            <a:t>วันที่  20-21</a:t>
          </a:r>
          <a:r>
            <a:rPr lang="th-TH" sz="13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ต.ค</a:t>
          </a:r>
          <a:r>
            <a:rPr lang="th-TH" sz="1300" b="1">
              <a:latin typeface="TH SarabunPSK" panose="020B0500040200020003" pitchFamily="34" charset="-34"/>
              <a:cs typeface="TH SarabunPSK" panose="020B0500040200020003" pitchFamily="34" charset="-34"/>
            </a:rPr>
            <a:t>. เท่ากับ 2.59 ล้าน ลบ.ม.</a:t>
          </a:r>
        </a:p>
        <a:p xmlns:a="http://schemas.openxmlformats.org/drawingml/2006/main">
          <a:pPr algn="l"/>
          <a:r>
            <a:rPr lang="th-TH" sz="1300" b="1">
              <a:latin typeface="TH SarabunPSK" panose="020B0500040200020003" pitchFamily="34" charset="-34"/>
              <a:cs typeface="TH SarabunPSK" panose="020B0500040200020003" pitchFamily="34" charset="-34"/>
            </a:rPr>
            <a:t>วันที่  22-23 พ.ย. เท่ากับ 2.16 ล้าน ลบ.ม.</a:t>
          </a:r>
          <a:br>
            <a:rPr lang="th-TH" sz="13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300" b="1">
              <a:latin typeface="TH SarabunPSK" panose="020B0500040200020003" pitchFamily="34" charset="-34"/>
              <a:cs typeface="TH SarabunPSK" panose="020B0500040200020003" pitchFamily="34" charset="-34"/>
            </a:rPr>
            <a:t>วันที่  24-26 พ.ย. เท่ากับ 1.30 ล้าน ลบ.ม.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904875</xdr:colOff>
      <xdr:row>22</xdr:row>
      <xdr:rowOff>0</xdr:rowOff>
    </xdr:from>
    <xdr:ext cx="5606920" cy="1454501"/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673DA45D-9E84-4B93-A577-BAE2E899F091}"/>
            </a:ext>
          </a:extLst>
        </xdr:cNvPr>
        <xdr:cNvSpPr txBox="1"/>
      </xdr:nvSpPr>
      <xdr:spPr>
        <a:xfrm>
          <a:off x="4310063" y="8167688"/>
          <a:ext cx="5606920" cy="1454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8800">
              <a:solidFill>
                <a:srgbClr val="FF0000"/>
              </a:solidFill>
            </a:rPr>
            <a:t>แก่งกระจาน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242607</xdr:colOff>
      <xdr:row>21</xdr:row>
      <xdr:rowOff>224118</xdr:rowOff>
    </xdr:from>
    <xdr:to>
      <xdr:col>10</xdr:col>
      <xdr:colOff>223815</xdr:colOff>
      <xdr:row>43</xdr:row>
      <xdr:rowOff>44824</xdr:rowOff>
    </xdr:to>
    <xdr:graphicFrame macro="">
      <xdr:nvGraphicFramePr>
        <xdr:cNvPr id="2" name="แผนภูมิ 3">
          <a:extLst>
            <a:ext uri="{FF2B5EF4-FFF2-40B4-BE49-F238E27FC236}">
              <a16:creationId xmlns="" xmlns:a16="http://schemas.microsoft.com/office/drawing/2014/main" id="{F4F4FD71-DA5D-4835-B3C0-11381A442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259976</xdr:colOff>
      <xdr:row>14</xdr:row>
      <xdr:rowOff>31170</xdr:rowOff>
    </xdr:from>
    <xdr:to>
      <xdr:col>23</xdr:col>
      <xdr:colOff>60410</xdr:colOff>
      <xdr:row>15</xdr:row>
      <xdr:rowOff>47351</xdr:rowOff>
    </xdr:to>
    <xdr:sp macro="" textlink="">
      <xdr:nvSpPr>
        <xdr:cNvPr id="3" name="TextBox 8">
          <a:extLst>
            <a:ext uri="{FF2B5EF4-FFF2-40B4-BE49-F238E27FC236}">
              <a16:creationId xmlns="" xmlns:a16="http://schemas.microsoft.com/office/drawing/2014/main" id="{D3C84597-30A2-4A02-BD17-99B476B3D6E6}"/>
            </a:ext>
          </a:extLst>
        </xdr:cNvPr>
        <xdr:cNvSpPr txBox="1"/>
      </xdr:nvSpPr>
      <xdr:spPr>
        <a:xfrm>
          <a:off x="14642726" y="4288845"/>
          <a:ext cx="5096334" cy="3305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ฝ่ายสารสนเทศและพยากรณ์น้ำ ส่วนอุทกวิทยา สำนักบริหารจัดการน้ำและอุทกวิทยา</a:t>
          </a:r>
        </a:p>
      </xdr:txBody>
    </xdr:sp>
    <xdr:clientData/>
  </xdr:twoCellAnchor>
  <xdr:twoCellAnchor>
    <xdr:from>
      <xdr:col>18</xdr:col>
      <xdr:colOff>228601</xdr:colOff>
      <xdr:row>3</xdr:row>
      <xdr:rowOff>838200</xdr:rowOff>
    </xdr:from>
    <xdr:to>
      <xdr:col>23</xdr:col>
      <xdr:colOff>9526</xdr:colOff>
      <xdr:row>12</xdr:row>
      <xdr:rowOff>9525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B8727F7C-A1D4-4AD5-BFC3-3D15616CC00C}"/>
            </a:ext>
          </a:extLst>
        </xdr:cNvPr>
        <xdr:cNvSpPr/>
      </xdr:nvSpPr>
      <xdr:spPr>
        <a:xfrm>
          <a:off x="16773526" y="1485900"/>
          <a:ext cx="2914650" cy="233362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800" b="1"/>
            <a:t>ใส่ค่าจริงของวันนี้</a:t>
          </a:r>
          <a:r>
            <a:rPr lang="th-TH" sz="2800" b="1" baseline="0"/>
            <a:t> </a:t>
          </a:r>
        </a:p>
        <a:p>
          <a:pPr algn="l"/>
          <a:r>
            <a:rPr lang="th-TH" sz="2800" b="1" baseline="0"/>
            <a:t>สีเขียวน้ำในอ่าง</a:t>
          </a:r>
        </a:p>
        <a:p>
          <a:pPr algn="l"/>
          <a:r>
            <a:rPr lang="th-TH" sz="2800" b="1" baseline="0"/>
            <a:t>สีแดง น้ำระบาย</a:t>
          </a:r>
        </a:p>
        <a:p>
          <a:pPr algn="l"/>
          <a:endParaRPr lang="th-TH" sz="1100"/>
        </a:p>
      </xdr:txBody>
    </xdr:sp>
    <xdr:clientData/>
  </xdr:twoCellAnchor>
  <xdr:twoCellAnchor>
    <xdr:from>
      <xdr:col>14</xdr:col>
      <xdr:colOff>371474</xdr:colOff>
      <xdr:row>5</xdr:row>
      <xdr:rowOff>9525</xdr:rowOff>
    </xdr:from>
    <xdr:to>
      <xdr:col>18</xdr:col>
      <xdr:colOff>9524</xdr:colOff>
      <xdr:row>10</xdr:row>
      <xdr:rowOff>9525</xdr:rowOff>
    </xdr:to>
    <xdr:sp macro="" textlink="">
      <xdr:nvSpPr>
        <xdr:cNvPr id="5" name="ลูกศรลง 4">
          <a:extLst>
            <a:ext uri="{FF2B5EF4-FFF2-40B4-BE49-F238E27FC236}">
              <a16:creationId xmlns="" xmlns:a16="http://schemas.microsoft.com/office/drawing/2014/main" id="{E7DD9F6B-78E1-4F42-BCDA-787DC2A8378E}"/>
            </a:ext>
          </a:extLst>
        </xdr:cNvPr>
        <xdr:cNvSpPr/>
      </xdr:nvSpPr>
      <xdr:spPr>
        <a:xfrm rot="5400000">
          <a:off x="14935199" y="1590675"/>
          <a:ext cx="1438275" cy="1800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107674</xdr:colOff>
      <xdr:row>19</xdr:row>
      <xdr:rowOff>144117</xdr:rowOff>
    </xdr:from>
    <xdr:to>
      <xdr:col>26</xdr:col>
      <xdr:colOff>603387</xdr:colOff>
      <xdr:row>28</xdr:row>
      <xdr:rowOff>58392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="" xmlns:a16="http://schemas.microsoft.com/office/drawing/2014/main" id="{0C24A3C4-410E-4FBA-8099-430FF2E1D48D}"/>
            </a:ext>
          </a:extLst>
        </xdr:cNvPr>
        <xdr:cNvSpPr/>
      </xdr:nvSpPr>
      <xdr:spPr>
        <a:xfrm>
          <a:off x="19786324" y="5906742"/>
          <a:ext cx="2324513" cy="249555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800" b="1"/>
            <a:t>มันจะลิงค์ค่า</a:t>
          </a:r>
        </a:p>
        <a:p>
          <a:pPr algn="l"/>
          <a:r>
            <a:rPr lang="th-TH" sz="2800" b="1"/>
            <a:t>ข้างบนมา </a:t>
          </a:r>
        </a:p>
        <a:p>
          <a:pPr algn="l"/>
          <a:r>
            <a:rPr lang="th-TH" sz="2800" b="1"/>
            <a:t>เอารูปใส่ใน </a:t>
          </a:r>
        </a:p>
        <a:p>
          <a:pPr algn="l"/>
          <a:r>
            <a:rPr lang="en-US" sz="2800" b="1"/>
            <a:t>ppt </a:t>
          </a:r>
          <a:r>
            <a:rPr lang="th-TH" sz="2800" b="1"/>
            <a:t>ได้</a:t>
          </a:r>
          <a:endParaRPr lang="th-TH" sz="2800" b="1" baseline="0"/>
        </a:p>
        <a:p>
          <a:pPr algn="l"/>
          <a:endParaRPr lang="th-TH" sz="1100"/>
        </a:p>
      </xdr:txBody>
    </xdr:sp>
    <xdr:clientData/>
  </xdr:twoCellAnchor>
  <xdr:twoCellAnchor>
    <xdr:from>
      <xdr:col>21</xdr:col>
      <xdr:colOff>441462</xdr:colOff>
      <xdr:row>20</xdr:row>
      <xdr:rowOff>153642</xdr:rowOff>
    </xdr:from>
    <xdr:to>
      <xdr:col>22</xdr:col>
      <xdr:colOff>689112</xdr:colOff>
      <xdr:row>26</xdr:row>
      <xdr:rowOff>29817</xdr:rowOff>
    </xdr:to>
    <xdr:sp macro="" textlink="">
      <xdr:nvSpPr>
        <xdr:cNvPr id="7" name="ลูกศรลง 6">
          <a:extLst>
            <a:ext uri="{FF2B5EF4-FFF2-40B4-BE49-F238E27FC236}">
              <a16:creationId xmlns="" xmlns:a16="http://schemas.microsoft.com/office/drawing/2014/main" id="{7C7FEDEC-C629-4AAC-A193-54ABAD1702E2}"/>
            </a:ext>
          </a:extLst>
        </xdr:cNvPr>
        <xdr:cNvSpPr/>
      </xdr:nvSpPr>
      <xdr:spPr>
        <a:xfrm rot="5400000">
          <a:off x="18477049" y="6625880"/>
          <a:ext cx="1533525" cy="8572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56030</xdr:colOff>
      <xdr:row>36</xdr:row>
      <xdr:rowOff>156882</xdr:rowOff>
    </xdr:from>
    <xdr:to>
      <xdr:col>5</xdr:col>
      <xdr:colOff>123264</xdr:colOff>
      <xdr:row>38</xdr:row>
      <xdr:rowOff>246529</xdr:rowOff>
    </xdr:to>
    <xdr:sp macro="" textlink="">
      <xdr:nvSpPr>
        <xdr:cNvPr id="8" name="กล่องข้อความ 12">
          <a:extLst>
            <a:ext uri="{FF2B5EF4-FFF2-40B4-BE49-F238E27FC236}">
              <a16:creationId xmlns="" xmlns:a16="http://schemas.microsoft.com/office/drawing/2014/main" id="{11ED2DBC-B426-4A22-B879-2728C76BF9A9}"/>
            </a:ext>
          </a:extLst>
        </xdr:cNvPr>
        <xdr:cNvSpPr txBox="1"/>
      </xdr:nvSpPr>
      <xdr:spPr>
        <a:xfrm>
          <a:off x="1333501" y="10847294"/>
          <a:ext cx="2723028" cy="649941"/>
        </a:xfrm>
        <a:prstGeom prst="rect">
          <a:avLst/>
        </a:prstGeom>
        <a:solidFill>
          <a:sysClr val="window" lastClr="FFFFFF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th-TH" sz="1500" b="1" u="sng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500" b="1" u="none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500" b="1" u="none">
              <a:latin typeface="TH SarabunPSK" panose="020B0500040200020003" pitchFamily="34" charset="-34"/>
              <a:cs typeface="TH SarabunPSK" panose="020B0500040200020003" pitchFamily="34" charset="-34"/>
            </a:rPr>
            <a:t>เมื่อปริมาณการระบาย</a:t>
          </a:r>
          <a:endParaRPr lang="en-US" sz="1500" b="1" u="none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5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วันที่</a:t>
          </a:r>
          <a:r>
            <a:rPr lang="th-TH" sz="15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5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6 - 12 </a:t>
          </a:r>
          <a:r>
            <a:rPr lang="th-TH" sz="15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ต.ค. เท่ากับ </a:t>
          </a:r>
          <a:r>
            <a:rPr lang="en-US" sz="15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3.26</a:t>
          </a:r>
          <a:r>
            <a:rPr lang="th-TH" sz="15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ล้าน ลบ.ม. </a:t>
          </a:r>
          <a:endParaRPr lang="th-TH" sz="15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0.52902</cdr:x>
      <cdr:y>0.95134</cdr:y>
    </cdr:from>
    <cdr:to>
      <cdr:x>1</cdr:x>
      <cdr:y>1</cdr:y>
    </cdr:to>
    <cdr:sp macro="" textlink="">
      <cdr:nvSpPr>
        <cdr:cNvPr id="3" name="TextBox 8"/>
        <cdr:cNvSpPr txBox="1"/>
      </cdr:nvSpPr>
      <cdr:spPr>
        <a:xfrm xmlns:a="http://schemas.openxmlformats.org/drawingml/2006/main">
          <a:off x="4643680" y="6403200"/>
          <a:ext cx="4134145" cy="32752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ฝ่ายสารสนเทศและพยากรณ์น้ำ ส่วนอุทกวิทยา สำนักบริหารจัดการน้ำและอุทกวิทยา</a:t>
          </a:r>
        </a:p>
      </cdr:txBody>
    </cdr:sp>
  </cdr:relSizeAnchor>
  <cdr:relSizeAnchor xmlns:cdr="http://schemas.openxmlformats.org/drawingml/2006/chartDrawing">
    <cdr:from>
      <cdr:x>0.00383</cdr:x>
      <cdr:y>0.90355</cdr:y>
    </cdr:from>
    <cdr:to>
      <cdr:x>0.35337</cdr:x>
      <cdr:y>1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="" xmlns:a16="http://schemas.microsoft.com/office/drawing/2014/main" id="{2882FBF1-725A-434F-ABED-E39F71C4D5F6}"/>
            </a:ext>
          </a:extLst>
        </cdr:cNvPr>
        <cdr:cNvSpPr txBox="1"/>
      </cdr:nvSpPr>
      <cdr:spPr>
        <a:xfrm xmlns:a="http://schemas.openxmlformats.org/drawingml/2006/main">
          <a:off x="34821" y="4515783"/>
          <a:ext cx="3177874" cy="482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ที่มา</a:t>
          </a:r>
          <a:r>
            <a:rPr lang="en-US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: </a:t>
          </a:r>
          <a: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ข้อมูลฝน</a:t>
          </a:r>
          <a:r>
            <a:rPr lang="th-TH" sz="1200" b="1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คาดการณ์</a:t>
          </a:r>
          <a:r>
            <a:rPr lang="en-US" sz="1200" b="1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วันที่</a:t>
          </a:r>
          <a:r>
            <a:rPr lang="th-TH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6 </a:t>
          </a:r>
          <a:r>
            <a:rPr lang="th-TH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ต.ค. - </a:t>
          </a:r>
          <a:r>
            <a:rPr lang="en-US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12 </a:t>
          </a:r>
          <a:r>
            <a:rPr lang="th-TH" sz="1200" b="1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ต.ค. 64</a:t>
          </a:r>
          <a: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จากกรมอุตุนิยมวิทยา</a:t>
          </a:r>
          <a:b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ข้อมูลชุด 1</a:t>
          </a:r>
          <a:r>
            <a:rPr lang="en-US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ต.ค. 64 เวลา 00</a:t>
          </a:r>
          <a:r>
            <a:rPr lang="en-US" sz="12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UTC</a:t>
          </a:r>
          <a:endParaRPr lang="en-US" sz="1200" b="1"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0.09973</cdr:x>
      <cdr:y>0.25468</cdr:y>
    </cdr:from>
    <cdr:to>
      <cdr:x>0.36774</cdr:x>
      <cdr:y>0.31341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="" xmlns:a16="http://schemas.microsoft.com/office/drawing/2014/main" id="{57C0178D-C7A8-4381-906C-95ED9BA8B99B}"/>
            </a:ext>
          </a:extLst>
        </cdr:cNvPr>
        <cdr:cNvSpPr txBox="1"/>
      </cdr:nvSpPr>
      <cdr:spPr>
        <a:xfrm xmlns:a="http://schemas.openxmlformats.org/drawingml/2006/main">
          <a:off x="906666" y="1523966"/>
          <a:ext cx="2436637" cy="3514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ความจุเก็บกัก 710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ล้านลูกบาศก์เมตร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ydro-5.rid.go.th/" TargetMode="External"/><Relationship Id="rId13" Type="http://schemas.openxmlformats.org/officeDocument/2006/relationships/hyperlink" Target="http://tiwrm.haii.or.th/v3/" TargetMode="External"/><Relationship Id="rId3" Type="http://schemas.openxmlformats.org/officeDocument/2006/relationships/hyperlink" Target="https://hpc.tmd.go.th/pubData" TargetMode="External"/><Relationship Id="rId7" Type="http://schemas.openxmlformats.org/officeDocument/2006/relationships/hyperlink" Target="http://hydro-4.rid.go.th/" TargetMode="External"/><Relationship Id="rId12" Type="http://schemas.openxmlformats.org/officeDocument/2006/relationships/hyperlink" Target="http://hydro-1.rid.go.th/" TargetMode="External"/><Relationship Id="rId2" Type="http://schemas.openxmlformats.org/officeDocument/2006/relationships/hyperlink" Target="https://wea.hii.or.th/graph/zcgraph_edit.php?type=rain24h&amp;date=06&amp;month=08&amp;year=2020&amp;schema=public&amp;db=telemetering&amp;type=rain24h&amp;province=%E0%B9%80%E0%B8%9E%E0%B8%8A%E0%B8%A3%E0%B8%9A%E0%B8%B8%E0%B8%A3%E0%B8%B5&amp;code=SWR006&amp;submit=%E0%B9%81%E0%B8%AA%E0%B8%259" TargetMode="External"/><Relationship Id="rId1" Type="http://schemas.openxmlformats.org/officeDocument/2006/relationships/hyperlink" Target="https://app.rid.go.th/reservoir/" TargetMode="External"/><Relationship Id="rId6" Type="http://schemas.openxmlformats.org/officeDocument/2006/relationships/hyperlink" Target="http://hydro-3.rid.go.th/" TargetMode="External"/><Relationship Id="rId11" Type="http://schemas.openxmlformats.org/officeDocument/2006/relationships/hyperlink" Target="http://hydro-8.rid.go.th/" TargetMode="External"/><Relationship Id="rId5" Type="http://schemas.openxmlformats.org/officeDocument/2006/relationships/hyperlink" Target="http://hydro-2.rid.go.th/" TargetMode="External"/><Relationship Id="rId10" Type="http://schemas.openxmlformats.org/officeDocument/2006/relationships/hyperlink" Target="http://hydro-7.rid.go.th/" TargetMode="External"/><Relationship Id="rId4" Type="http://schemas.openxmlformats.org/officeDocument/2006/relationships/hyperlink" Target="http://water.rid.go.th/hydrology/index.html" TargetMode="External"/><Relationship Id="rId9" Type="http://schemas.openxmlformats.org/officeDocument/2006/relationships/hyperlink" Target="http://hydro-6.rid.go.th/" TargetMode="External"/><Relationship Id="rId1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18" sqref="A18:HM18"/>
    </sheetView>
  </sheetViews>
  <sheetFormatPr defaultColWidth="9.140625" defaultRowHeight="21" x14ac:dyDescent="0.35"/>
  <cols>
    <col min="1" max="1" width="9.140625" style="141"/>
    <col min="2" max="2" width="48.42578125" style="141" bestFit="1" customWidth="1"/>
    <col min="3" max="3" width="49.7109375" style="141" bestFit="1" customWidth="1"/>
    <col min="4" max="16384" width="9.140625" style="141"/>
  </cols>
  <sheetData>
    <row r="1" spans="1:3" x14ac:dyDescent="0.35">
      <c r="A1" s="147" t="s">
        <v>44</v>
      </c>
      <c r="B1" s="147" t="s">
        <v>84</v>
      </c>
      <c r="C1" s="147" t="s">
        <v>85</v>
      </c>
    </row>
    <row r="2" spans="1:3" x14ac:dyDescent="0.35">
      <c r="A2" s="142">
        <v>1</v>
      </c>
      <c r="B2" s="143" t="s">
        <v>43</v>
      </c>
      <c r="C2" s="144" t="s">
        <v>89</v>
      </c>
    </row>
    <row r="3" spans="1:3" x14ac:dyDescent="0.35">
      <c r="A3" s="156">
        <v>2</v>
      </c>
      <c r="B3" s="157" t="s">
        <v>62</v>
      </c>
      <c r="C3" s="145" t="s">
        <v>88</v>
      </c>
    </row>
    <row r="4" spans="1:3" x14ac:dyDescent="0.35">
      <c r="A4" s="156"/>
      <c r="B4" s="157"/>
      <c r="C4" s="145" t="s">
        <v>109</v>
      </c>
    </row>
    <row r="5" spans="1:3" x14ac:dyDescent="0.35">
      <c r="A5" s="142">
        <v>3</v>
      </c>
      <c r="B5" s="143" t="s">
        <v>86</v>
      </c>
      <c r="C5" s="144" t="s">
        <v>87</v>
      </c>
    </row>
    <row r="6" spans="1:3" x14ac:dyDescent="0.35">
      <c r="A6" s="146">
        <v>4</v>
      </c>
      <c r="B6" s="143" t="s">
        <v>90</v>
      </c>
      <c r="C6" s="144" t="s">
        <v>91</v>
      </c>
    </row>
    <row r="7" spans="1:3" x14ac:dyDescent="0.35">
      <c r="A7" s="142">
        <v>5</v>
      </c>
      <c r="B7" s="143" t="s">
        <v>100</v>
      </c>
      <c r="C7" s="144" t="s">
        <v>92</v>
      </c>
    </row>
    <row r="8" spans="1:3" x14ac:dyDescent="0.35">
      <c r="A8" s="146">
        <v>6</v>
      </c>
      <c r="B8" s="143" t="s">
        <v>101</v>
      </c>
      <c r="C8" s="144" t="s">
        <v>93</v>
      </c>
    </row>
    <row r="9" spans="1:3" x14ac:dyDescent="0.35">
      <c r="A9" s="142">
        <v>7</v>
      </c>
      <c r="B9" s="143" t="s">
        <v>102</v>
      </c>
      <c r="C9" s="144" t="s">
        <v>94</v>
      </c>
    </row>
    <row r="10" spans="1:3" x14ac:dyDescent="0.35">
      <c r="A10" s="146">
        <v>8</v>
      </c>
      <c r="B10" s="143" t="s">
        <v>103</v>
      </c>
      <c r="C10" s="144" t="s">
        <v>95</v>
      </c>
    </row>
    <row r="11" spans="1:3" x14ac:dyDescent="0.35">
      <c r="A11" s="142">
        <v>9</v>
      </c>
      <c r="B11" s="143" t="s">
        <v>104</v>
      </c>
      <c r="C11" s="144" t="s">
        <v>96</v>
      </c>
    </row>
    <row r="12" spans="1:3" x14ac:dyDescent="0.35">
      <c r="A12" s="146">
        <v>10</v>
      </c>
      <c r="B12" s="143" t="s">
        <v>105</v>
      </c>
      <c r="C12" s="144" t="s">
        <v>97</v>
      </c>
    </row>
    <row r="13" spans="1:3" x14ac:dyDescent="0.35">
      <c r="A13" s="142">
        <v>11</v>
      </c>
      <c r="B13" s="143" t="s">
        <v>106</v>
      </c>
      <c r="C13" s="144" t="s">
        <v>98</v>
      </c>
    </row>
    <row r="14" spans="1:3" x14ac:dyDescent="0.35">
      <c r="A14" s="146">
        <v>12</v>
      </c>
      <c r="B14" s="143" t="s">
        <v>107</v>
      </c>
      <c r="C14" s="144" t="s">
        <v>99</v>
      </c>
    </row>
    <row r="18" spans="1:1" x14ac:dyDescent="0.35">
      <c r="A18" s="148"/>
    </row>
  </sheetData>
  <mergeCells count="2">
    <mergeCell ref="A3:A4"/>
    <mergeCell ref="B3:B4"/>
  </mergeCells>
  <hyperlinks>
    <hyperlink ref="C5" r:id="rId1"/>
    <hyperlink ref="C3" r:id="rId2" display="https://wea.hii.or.th/graph/zcgraph_edit.php?type=rain24h&amp;date=06&amp;month=08&amp;year=2020&amp;schema=public&amp;db=telemetering&amp;type=rain24h&amp;province=%E0%B9%80%E0%B8%9E%E0%B8%8A%E0%B8%A3%E0%B8%9A%E0%B8%B8%E0%B8%A3%E0%B8%B5&amp;code=SWR006&amp;submit=%E0%B9%81%E0%B8%AA%E0%B8%259"/>
    <hyperlink ref="C2" r:id="rId3"/>
    <hyperlink ref="C6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7" r:id="rId12"/>
    <hyperlink ref="C4" r:id="rId13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14"/>
  <sheetViews>
    <sheetView zoomScale="140" zoomScaleNormal="140" workbookViewId="0">
      <selection activeCell="I8" sqref="I8"/>
    </sheetView>
  </sheetViews>
  <sheetFormatPr defaultRowHeight="18.75" x14ac:dyDescent="0.3"/>
  <cols>
    <col min="1" max="1" width="9.42578125" bestFit="1" customWidth="1"/>
    <col min="2" max="2" width="13.5703125" bestFit="1" customWidth="1"/>
  </cols>
  <sheetData>
    <row r="1" spans="1:2" x14ac:dyDescent="0.3">
      <c r="B1" t="s">
        <v>53</v>
      </c>
    </row>
    <row r="2" spans="1:2" x14ac:dyDescent="0.3">
      <c r="A2" s="138">
        <v>242816</v>
      </c>
      <c r="B2" s="2">
        <v>11.909846</v>
      </c>
    </row>
    <row r="3" spans="1:2" x14ac:dyDescent="0.3">
      <c r="A3" s="138">
        <f>A2+1</f>
        <v>242817</v>
      </c>
      <c r="B3" s="2">
        <v>1.6047689999999999</v>
      </c>
    </row>
    <row r="4" spans="1:2" x14ac:dyDescent="0.3">
      <c r="A4" s="138">
        <f t="shared" ref="A4:A9" si="0">A3+1</f>
        <v>242818</v>
      </c>
      <c r="B4" s="2">
        <v>11.321999999999999</v>
      </c>
    </row>
    <row r="5" spans="1:2" x14ac:dyDescent="0.3">
      <c r="A5" s="138">
        <f t="shared" si="0"/>
        <v>242819</v>
      </c>
      <c r="B5" s="2">
        <v>8.4488889999999994</v>
      </c>
    </row>
    <row r="6" spans="1:2" x14ac:dyDescent="0.3">
      <c r="A6" s="138">
        <f t="shared" si="0"/>
        <v>242820</v>
      </c>
      <c r="B6" s="2">
        <v>9.5556000000000002E-2</v>
      </c>
    </row>
    <row r="7" spans="1:2" x14ac:dyDescent="0.3">
      <c r="A7" s="138">
        <f t="shared" si="0"/>
        <v>242821</v>
      </c>
      <c r="B7" s="2">
        <v>2.222E-3</v>
      </c>
    </row>
    <row r="8" spans="1:2" x14ac:dyDescent="0.3">
      <c r="A8" s="138">
        <f t="shared" si="0"/>
        <v>242822</v>
      </c>
      <c r="B8" s="2">
        <v>0</v>
      </c>
    </row>
    <row r="9" spans="1:2" x14ac:dyDescent="0.3">
      <c r="A9" s="138">
        <f t="shared" si="0"/>
        <v>242823</v>
      </c>
      <c r="B9" s="2">
        <v>7.7778E-2</v>
      </c>
    </row>
    <row r="10" spans="1:2" x14ac:dyDescent="0.3">
      <c r="A10" s="138"/>
    </row>
    <row r="11" spans="1:2" x14ac:dyDescent="0.3">
      <c r="A11" s="138"/>
    </row>
    <row r="12" spans="1:2" x14ac:dyDescent="0.3">
      <c r="A12" s="138"/>
    </row>
    <row r="13" spans="1:2" x14ac:dyDescent="0.3">
      <c r="A13" s="138"/>
    </row>
    <row r="14" spans="1:2" x14ac:dyDescent="0.3">
      <c r="A14" s="1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35"/>
  <sheetViews>
    <sheetView zoomScale="80" zoomScaleNormal="80" workbookViewId="0">
      <pane xSplit="1" ySplit="4" topLeftCell="F173" activePane="bottomRight" state="frozen"/>
      <selection pane="topRight" activeCell="B1" sqref="B1"/>
      <selection pane="bottomLeft" activeCell="A4" sqref="A4"/>
      <selection pane="bottomRight" activeCell="S179" sqref="S179"/>
    </sheetView>
  </sheetViews>
  <sheetFormatPr defaultColWidth="9.140625" defaultRowHeight="21" x14ac:dyDescent="0.35"/>
  <cols>
    <col min="1" max="1" width="8.28515625" style="116" bestFit="1" customWidth="1"/>
    <col min="2" max="2" width="12.140625" style="115" customWidth="1"/>
    <col min="3" max="3" width="12.140625" style="114" bestFit="1" customWidth="1"/>
    <col min="4" max="4" width="15.28515625" style="114" bestFit="1" customWidth="1"/>
    <col min="5" max="5" width="5.7109375" style="114" bestFit="1" customWidth="1"/>
    <col min="6" max="7" width="13.7109375" style="114" bestFit="1" customWidth="1"/>
    <col min="8" max="8" width="10.5703125" style="114" customWidth="1"/>
    <col min="9" max="9" width="10.28515625" style="129" customWidth="1"/>
    <col min="10" max="10" width="13.28515625" style="114" customWidth="1"/>
    <col min="11" max="11" width="15.28515625" style="129" bestFit="1" customWidth="1"/>
    <col min="12" max="12" width="12.140625" style="129" bestFit="1" customWidth="1"/>
    <col min="13" max="13" width="3" style="129" customWidth="1"/>
    <col min="14" max="14" width="12.42578125" style="128" bestFit="1" customWidth="1"/>
    <col min="15" max="15" width="13.5703125" style="128" customWidth="1"/>
    <col min="16" max="16" width="22.85546875" style="128" customWidth="1"/>
    <col min="17" max="17" width="14.85546875" style="128" bestFit="1" customWidth="1"/>
    <col min="18" max="18" width="13.85546875" style="128" bestFit="1" customWidth="1"/>
    <col min="19" max="20" width="9.140625" style="128"/>
    <col min="21" max="16384" width="9.140625" style="114"/>
  </cols>
  <sheetData>
    <row r="1" spans="1:18" ht="23.25" x14ac:dyDescent="0.35">
      <c r="A1" s="169" t="s">
        <v>82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  <c r="M1" s="162" t="s">
        <v>83</v>
      </c>
      <c r="N1" s="163"/>
      <c r="O1" s="163"/>
      <c r="P1" s="163"/>
      <c r="Q1" s="163"/>
      <c r="R1" s="164"/>
    </row>
    <row r="2" spans="1:18" x14ac:dyDescent="0.35">
      <c r="A2" s="172" t="s">
        <v>44</v>
      </c>
      <c r="B2" s="173" t="s">
        <v>1</v>
      </c>
      <c r="C2" s="174" t="s">
        <v>69</v>
      </c>
      <c r="D2" s="160" t="s">
        <v>70</v>
      </c>
      <c r="E2" s="175" t="s">
        <v>71</v>
      </c>
      <c r="F2" s="122" t="s">
        <v>45</v>
      </c>
      <c r="G2" s="122" t="s">
        <v>72</v>
      </c>
      <c r="H2" s="122" t="s">
        <v>80</v>
      </c>
      <c r="I2" s="178" t="s">
        <v>49</v>
      </c>
      <c r="J2" s="174"/>
      <c r="K2" s="175" t="s">
        <v>50</v>
      </c>
      <c r="L2" s="175" t="s">
        <v>51</v>
      </c>
      <c r="M2" s="165"/>
      <c r="N2" s="166"/>
      <c r="O2" s="166"/>
      <c r="P2" s="166"/>
      <c r="Q2" s="166"/>
      <c r="R2" s="167"/>
    </row>
    <row r="3" spans="1:18" ht="19.5" customHeight="1" x14ac:dyDescent="0.35">
      <c r="A3" s="172"/>
      <c r="B3" s="173"/>
      <c r="C3" s="174"/>
      <c r="D3" s="161"/>
      <c r="E3" s="176"/>
      <c r="F3" s="123" t="s">
        <v>46</v>
      </c>
      <c r="G3" s="123" t="s">
        <v>73</v>
      </c>
      <c r="H3" s="123" t="s">
        <v>81</v>
      </c>
      <c r="I3" s="178"/>
      <c r="J3" s="174"/>
      <c r="K3" s="177"/>
      <c r="L3" s="177"/>
      <c r="M3" s="168"/>
      <c r="N3" s="158" t="s">
        <v>54</v>
      </c>
      <c r="O3" s="158" t="s">
        <v>55</v>
      </c>
      <c r="P3" s="158" t="s">
        <v>76</v>
      </c>
      <c r="Q3" s="158" t="s">
        <v>77</v>
      </c>
      <c r="R3" s="159" t="s">
        <v>78</v>
      </c>
    </row>
    <row r="4" spans="1:18" ht="18.75" customHeight="1" x14ac:dyDescent="0.35">
      <c r="A4" s="172"/>
      <c r="B4" s="173"/>
      <c r="C4" s="174"/>
      <c r="D4" s="161"/>
      <c r="E4" s="177"/>
      <c r="F4" s="124" t="s">
        <v>47</v>
      </c>
      <c r="G4" s="124" t="s">
        <v>47</v>
      </c>
      <c r="H4" s="124" t="s">
        <v>74</v>
      </c>
      <c r="I4" s="125" t="s">
        <v>52</v>
      </c>
      <c r="J4" s="126" t="s">
        <v>79</v>
      </c>
      <c r="K4" s="126" t="s">
        <v>48</v>
      </c>
      <c r="L4" s="126" t="s">
        <v>48</v>
      </c>
      <c r="M4" s="168"/>
      <c r="N4" s="158"/>
      <c r="O4" s="158"/>
      <c r="P4" s="158"/>
      <c r="Q4" s="158"/>
      <c r="R4" s="159"/>
    </row>
    <row r="5" spans="1:18" x14ac:dyDescent="0.35">
      <c r="A5" s="118">
        <v>1</v>
      </c>
      <c r="B5" s="119">
        <v>242627</v>
      </c>
      <c r="C5" s="120">
        <v>200601</v>
      </c>
      <c r="D5" s="120" t="s">
        <v>53</v>
      </c>
      <c r="E5" s="121" t="s">
        <v>75</v>
      </c>
      <c r="F5" s="121">
        <v>710</v>
      </c>
      <c r="G5" s="121">
        <v>254.62</v>
      </c>
      <c r="H5" s="121">
        <v>0</v>
      </c>
      <c r="I5" s="127">
        <v>319.62</v>
      </c>
      <c r="J5" s="120">
        <v>45.02</v>
      </c>
      <c r="K5" s="127">
        <v>1.73</v>
      </c>
      <c r="L5" s="127">
        <v>3.3</v>
      </c>
      <c r="M5" s="117"/>
      <c r="N5" s="110">
        <v>22.2</v>
      </c>
      <c r="O5" s="110"/>
      <c r="P5" s="111">
        <v>15.8</v>
      </c>
      <c r="Q5" s="111">
        <v>1.2</v>
      </c>
      <c r="R5" s="112">
        <f t="shared" ref="R5:R68" si="0">AVERAGE(N5:Q5)</f>
        <v>13.066666666666668</v>
      </c>
    </row>
    <row r="6" spans="1:18" x14ac:dyDescent="0.35">
      <c r="A6" s="118">
        <v>2</v>
      </c>
      <c r="B6" s="119">
        <v>242628</v>
      </c>
      <c r="C6" s="120">
        <v>200601</v>
      </c>
      <c r="D6" s="120" t="s">
        <v>53</v>
      </c>
      <c r="E6" s="120" t="s">
        <v>75</v>
      </c>
      <c r="F6" s="120">
        <v>710</v>
      </c>
      <c r="G6" s="120">
        <v>0</v>
      </c>
      <c r="H6" s="120">
        <v>0</v>
      </c>
      <c r="I6" s="127">
        <v>0</v>
      </c>
      <c r="J6" s="120">
        <v>0</v>
      </c>
      <c r="K6" s="127">
        <v>0</v>
      </c>
      <c r="L6" s="127">
        <v>0</v>
      </c>
      <c r="M6" s="117"/>
      <c r="N6" s="110">
        <v>2</v>
      </c>
      <c r="O6" s="110"/>
      <c r="P6" s="111">
        <v>0</v>
      </c>
      <c r="Q6" s="111">
        <v>2.8</v>
      </c>
      <c r="R6" s="112">
        <f t="shared" si="0"/>
        <v>1.5999999999999999</v>
      </c>
    </row>
    <row r="7" spans="1:18" x14ac:dyDescent="0.35">
      <c r="A7" s="118">
        <v>3</v>
      </c>
      <c r="B7" s="119">
        <v>242629</v>
      </c>
      <c r="C7" s="120">
        <v>200601</v>
      </c>
      <c r="D7" s="120" t="s">
        <v>53</v>
      </c>
      <c r="E7" s="120" t="s">
        <v>75</v>
      </c>
      <c r="F7" s="120">
        <v>710</v>
      </c>
      <c r="G7" s="120">
        <v>250.16</v>
      </c>
      <c r="H7" s="120">
        <v>0</v>
      </c>
      <c r="I7" s="127">
        <v>315.16000000000003</v>
      </c>
      <c r="J7" s="120">
        <v>44.39</v>
      </c>
      <c r="K7" s="127">
        <v>1.45</v>
      </c>
      <c r="L7" s="127">
        <v>3.28</v>
      </c>
      <c r="M7" s="117"/>
      <c r="N7" s="110">
        <v>13</v>
      </c>
      <c r="O7" s="110"/>
      <c r="P7" s="111">
        <v>6.4</v>
      </c>
      <c r="Q7" s="111">
        <v>1.4</v>
      </c>
      <c r="R7" s="112">
        <f t="shared" si="0"/>
        <v>6.9333333333333327</v>
      </c>
    </row>
    <row r="8" spans="1:18" x14ac:dyDescent="0.35">
      <c r="A8" s="118">
        <v>4</v>
      </c>
      <c r="B8" s="119">
        <v>242630</v>
      </c>
      <c r="C8" s="120">
        <v>200601</v>
      </c>
      <c r="D8" s="120" t="s">
        <v>53</v>
      </c>
      <c r="E8" s="120" t="s">
        <v>75</v>
      </c>
      <c r="F8" s="120">
        <v>710</v>
      </c>
      <c r="G8" s="120">
        <v>247.67</v>
      </c>
      <c r="H8" s="120">
        <v>0</v>
      </c>
      <c r="I8" s="127">
        <v>312.67</v>
      </c>
      <c r="J8" s="120">
        <v>44.04</v>
      </c>
      <c r="K8" s="127">
        <v>0.91</v>
      </c>
      <c r="L8" s="127">
        <v>3.29</v>
      </c>
      <c r="M8" s="117"/>
      <c r="N8" s="110">
        <v>0</v>
      </c>
      <c r="O8" s="110"/>
      <c r="P8" s="111">
        <v>4.5999999999999996</v>
      </c>
      <c r="Q8" s="111">
        <v>22</v>
      </c>
      <c r="R8" s="112">
        <f t="shared" si="0"/>
        <v>8.8666666666666671</v>
      </c>
    </row>
    <row r="9" spans="1:18" x14ac:dyDescent="0.35">
      <c r="A9" s="118">
        <v>5</v>
      </c>
      <c r="B9" s="119">
        <v>242631</v>
      </c>
      <c r="C9" s="120">
        <v>200601</v>
      </c>
      <c r="D9" s="120" t="s">
        <v>53</v>
      </c>
      <c r="E9" s="120" t="s">
        <v>75</v>
      </c>
      <c r="F9" s="120">
        <v>710</v>
      </c>
      <c r="G9" s="120">
        <v>245.74</v>
      </c>
      <c r="H9" s="120">
        <v>0</v>
      </c>
      <c r="I9" s="127">
        <v>310.74</v>
      </c>
      <c r="J9" s="120">
        <v>43.77</v>
      </c>
      <c r="K9" s="127">
        <v>1.36</v>
      </c>
      <c r="L9" s="127">
        <v>2.99</v>
      </c>
      <c r="M9" s="117"/>
      <c r="N9" s="110">
        <v>0</v>
      </c>
      <c r="O9" s="110"/>
      <c r="P9" s="111">
        <v>0</v>
      </c>
      <c r="Q9" s="111">
        <v>39.799999999999997</v>
      </c>
      <c r="R9" s="112">
        <f t="shared" si="0"/>
        <v>13.266666666666666</v>
      </c>
    </row>
    <row r="10" spans="1:18" x14ac:dyDescent="0.35">
      <c r="A10" s="118">
        <v>6</v>
      </c>
      <c r="B10" s="119">
        <v>242632</v>
      </c>
      <c r="C10" s="120">
        <v>200601</v>
      </c>
      <c r="D10" s="120" t="s">
        <v>53</v>
      </c>
      <c r="E10" s="120" t="s">
        <v>75</v>
      </c>
      <c r="F10" s="120">
        <v>710</v>
      </c>
      <c r="G10" s="120">
        <v>243.27</v>
      </c>
      <c r="H10" s="120">
        <v>0</v>
      </c>
      <c r="I10" s="127">
        <v>308.27</v>
      </c>
      <c r="J10" s="120">
        <v>43.42</v>
      </c>
      <c r="K10" s="127">
        <v>0</v>
      </c>
      <c r="L10" s="127">
        <v>0.74</v>
      </c>
      <c r="M10" s="117"/>
      <c r="N10" s="110">
        <v>2.5</v>
      </c>
      <c r="O10" s="110"/>
      <c r="P10" s="111">
        <v>2.6</v>
      </c>
      <c r="Q10" s="111">
        <v>15.6</v>
      </c>
      <c r="R10" s="112">
        <f t="shared" si="0"/>
        <v>6.8999999999999995</v>
      </c>
    </row>
    <row r="11" spans="1:18" x14ac:dyDescent="0.35">
      <c r="A11" s="118">
        <v>7</v>
      </c>
      <c r="B11" s="119">
        <v>242633</v>
      </c>
      <c r="C11" s="120">
        <v>200601</v>
      </c>
      <c r="D11" s="120" t="s">
        <v>53</v>
      </c>
      <c r="E11" s="120" t="s">
        <v>75</v>
      </c>
      <c r="F11" s="120">
        <v>710</v>
      </c>
      <c r="G11" s="120">
        <v>244.09</v>
      </c>
      <c r="H11" s="120">
        <v>0</v>
      </c>
      <c r="I11" s="127">
        <v>309.08999999999997</v>
      </c>
      <c r="J11" s="120">
        <v>43.53</v>
      </c>
      <c r="K11" s="127">
        <v>4.24</v>
      </c>
      <c r="L11" s="127">
        <v>3.3</v>
      </c>
      <c r="M11" s="117"/>
      <c r="N11" s="110">
        <v>0</v>
      </c>
      <c r="O11" s="110">
        <v>7</v>
      </c>
      <c r="P11" s="111">
        <v>4</v>
      </c>
      <c r="Q11" s="111">
        <v>28.6</v>
      </c>
      <c r="R11" s="112">
        <f t="shared" si="0"/>
        <v>9.9</v>
      </c>
    </row>
    <row r="12" spans="1:18" x14ac:dyDescent="0.35">
      <c r="A12" s="118">
        <v>8</v>
      </c>
      <c r="B12" s="119">
        <v>242634</v>
      </c>
      <c r="C12" s="120">
        <v>200601</v>
      </c>
      <c r="D12" s="120" t="s">
        <v>53</v>
      </c>
      <c r="E12" s="120" t="s">
        <v>75</v>
      </c>
      <c r="F12" s="120">
        <v>710</v>
      </c>
      <c r="G12" s="120">
        <v>242.44</v>
      </c>
      <c r="H12" s="120">
        <v>0</v>
      </c>
      <c r="I12" s="127">
        <v>307.44</v>
      </c>
      <c r="J12" s="120">
        <v>43.3</v>
      </c>
      <c r="K12" s="127">
        <v>1.59</v>
      </c>
      <c r="L12" s="127">
        <v>3.12</v>
      </c>
      <c r="M12" s="117"/>
      <c r="N12" s="110">
        <v>70</v>
      </c>
      <c r="O12" s="110"/>
      <c r="P12" s="113">
        <v>0</v>
      </c>
      <c r="Q12" s="111">
        <v>1.6</v>
      </c>
      <c r="R12" s="112">
        <f t="shared" si="0"/>
        <v>23.866666666666664</v>
      </c>
    </row>
    <row r="13" spans="1:18" x14ac:dyDescent="0.35">
      <c r="A13" s="118">
        <v>9</v>
      </c>
      <c r="B13" s="119">
        <v>242635</v>
      </c>
      <c r="C13" s="120">
        <v>200601</v>
      </c>
      <c r="D13" s="120" t="s">
        <v>53</v>
      </c>
      <c r="E13" s="120" t="s">
        <v>75</v>
      </c>
      <c r="F13" s="120">
        <v>710</v>
      </c>
      <c r="G13" s="120">
        <v>241.08</v>
      </c>
      <c r="H13" s="120">
        <v>0</v>
      </c>
      <c r="I13" s="127">
        <v>306.08</v>
      </c>
      <c r="J13" s="120">
        <v>43.11</v>
      </c>
      <c r="K13" s="127">
        <v>1.87</v>
      </c>
      <c r="L13" s="127">
        <v>3.12</v>
      </c>
      <c r="M13" s="117"/>
      <c r="N13" s="110">
        <v>0</v>
      </c>
      <c r="O13" s="110">
        <v>6</v>
      </c>
      <c r="P13" s="111">
        <v>40.4</v>
      </c>
      <c r="Q13" s="111">
        <v>0</v>
      </c>
      <c r="R13" s="112">
        <f t="shared" si="0"/>
        <v>11.6</v>
      </c>
    </row>
    <row r="14" spans="1:18" x14ac:dyDescent="0.35">
      <c r="A14" s="118">
        <v>10</v>
      </c>
      <c r="B14" s="119">
        <v>242636</v>
      </c>
      <c r="C14" s="120">
        <v>200601</v>
      </c>
      <c r="D14" s="120" t="s">
        <v>53</v>
      </c>
      <c r="E14" s="120" t="s">
        <v>75</v>
      </c>
      <c r="F14" s="120">
        <v>710</v>
      </c>
      <c r="G14" s="120">
        <v>0</v>
      </c>
      <c r="H14" s="120">
        <v>0</v>
      </c>
      <c r="I14" s="127">
        <v>0</v>
      </c>
      <c r="J14" s="120">
        <v>0</v>
      </c>
      <c r="K14" s="127">
        <v>0</v>
      </c>
      <c r="L14" s="127">
        <v>0</v>
      </c>
      <c r="M14" s="117"/>
      <c r="N14" s="110">
        <v>0</v>
      </c>
      <c r="O14" s="110">
        <v>18</v>
      </c>
      <c r="P14" s="111">
        <v>0.6</v>
      </c>
      <c r="Q14" s="111">
        <v>0</v>
      </c>
      <c r="R14" s="112">
        <f t="shared" si="0"/>
        <v>4.6500000000000004</v>
      </c>
    </row>
    <row r="15" spans="1:18" x14ac:dyDescent="0.35">
      <c r="A15" s="118">
        <v>11</v>
      </c>
      <c r="B15" s="119">
        <v>242637</v>
      </c>
      <c r="C15" s="120">
        <v>200601</v>
      </c>
      <c r="D15" s="120" t="s">
        <v>53</v>
      </c>
      <c r="E15" s="120" t="s">
        <v>75</v>
      </c>
      <c r="F15" s="120">
        <v>710</v>
      </c>
      <c r="G15" s="120">
        <v>238.63</v>
      </c>
      <c r="H15" s="120">
        <v>0</v>
      </c>
      <c r="I15" s="127">
        <v>303.63</v>
      </c>
      <c r="J15" s="120">
        <v>42.76</v>
      </c>
      <c r="K15" s="127">
        <v>1.8</v>
      </c>
      <c r="L15" s="127">
        <v>2.77</v>
      </c>
      <c r="M15" s="117"/>
      <c r="N15" s="110">
        <v>0</v>
      </c>
      <c r="O15" s="110"/>
      <c r="P15" s="111">
        <v>26.8</v>
      </c>
      <c r="Q15" s="111">
        <v>0</v>
      </c>
      <c r="R15" s="112">
        <f t="shared" si="0"/>
        <v>8.9333333333333336</v>
      </c>
    </row>
    <row r="16" spans="1:18" x14ac:dyDescent="0.35">
      <c r="A16" s="118">
        <v>12</v>
      </c>
      <c r="B16" s="119">
        <v>242638</v>
      </c>
      <c r="C16" s="120">
        <v>200601</v>
      </c>
      <c r="D16" s="120" t="s">
        <v>53</v>
      </c>
      <c r="E16" s="120" t="s">
        <v>75</v>
      </c>
      <c r="F16" s="120">
        <v>710</v>
      </c>
      <c r="G16" s="120">
        <v>237.54</v>
      </c>
      <c r="H16" s="120">
        <v>0</v>
      </c>
      <c r="I16" s="127">
        <v>302.54000000000002</v>
      </c>
      <c r="J16" s="120">
        <v>42.61</v>
      </c>
      <c r="K16" s="127">
        <v>1.8</v>
      </c>
      <c r="L16" s="127">
        <v>2.77</v>
      </c>
      <c r="M16" s="117"/>
      <c r="N16" s="110">
        <v>0</v>
      </c>
      <c r="O16" s="110"/>
      <c r="P16" s="111">
        <v>2.4</v>
      </c>
      <c r="Q16" s="111">
        <v>6.2</v>
      </c>
      <c r="R16" s="112">
        <f t="shared" si="0"/>
        <v>2.8666666666666667</v>
      </c>
    </row>
    <row r="17" spans="1:18" x14ac:dyDescent="0.35">
      <c r="A17" s="118">
        <v>13</v>
      </c>
      <c r="B17" s="119">
        <v>242639</v>
      </c>
      <c r="C17" s="120">
        <v>200601</v>
      </c>
      <c r="D17" s="120" t="s">
        <v>53</v>
      </c>
      <c r="E17" s="120" t="s">
        <v>75</v>
      </c>
      <c r="F17" s="120">
        <v>710</v>
      </c>
      <c r="G17" s="120">
        <v>235.91</v>
      </c>
      <c r="H17" s="120">
        <v>0</v>
      </c>
      <c r="I17" s="127">
        <v>300.91000000000003</v>
      </c>
      <c r="J17" s="120">
        <v>42.38</v>
      </c>
      <c r="K17" s="127">
        <v>1.26</v>
      </c>
      <c r="L17" s="127">
        <v>2.78</v>
      </c>
      <c r="M17" s="117"/>
      <c r="N17" s="110">
        <v>20</v>
      </c>
      <c r="O17" s="110">
        <v>4</v>
      </c>
      <c r="P17" s="111">
        <v>0</v>
      </c>
      <c r="Q17" s="111">
        <v>0.2</v>
      </c>
      <c r="R17" s="112">
        <f t="shared" si="0"/>
        <v>6.05</v>
      </c>
    </row>
    <row r="18" spans="1:18" x14ac:dyDescent="0.35">
      <c r="A18" s="118">
        <v>14</v>
      </c>
      <c r="B18" s="119">
        <v>242640</v>
      </c>
      <c r="C18" s="120">
        <v>200601</v>
      </c>
      <c r="D18" s="120" t="s">
        <v>53</v>
      </c>
      <c r="E18" s="120" t="s">
        <v>75</v>
      </c>
      <c r="F18" s="120">
        <v>710</v>
      </c>
      <c r="G18" s="120">
        <v>234.29</v>
      </c>
      <c r="H18" s="120">
        <v>0</v>
      </c>
      <c r="I18" s="127">
        <v>299.29000000000002</v>
      </c>
      <c r="J18" s="120">
        <v>42.15</v>
      </c>
      <c r="K18" s="127">
        <v>1.27</v>
      </c>
      <c r="L18" s="127">
        <v>2.78</v>
      </c>
      <c r="M18" s="117"/>
      <c r="N18" s="110">
        <v>35</v>
      </c>
      <c r="O18" s="110">
        <v>3.6</v>
      </c>
      <c r="P18" s="111">
        <v>3</v>
      </c>
      <c r="Q18" s="111">
        <v>11.8</v>
      </c>
      <c r="R18" s="112">
        <f t="shared" si="0"/>
        <v>13.350000000000001</v>
      </c>
    </row>
    <row r="19" spans="1:18" x14ac:dyDescent="0.35">
      <c r="A19" s="118">
        <v>15</v>
      </c>
      <c r="B19" s="119">
        <v>242641</v>
      </c>
      <c r="C19" s="120">
        <v>200601</v>
      </c>
      <c r="D19" s="120" t="s">
        <v>53</v>
      </c>
      <c r="E19" s="120" t="s">
        <v>75</v>
      </c>
      <c r="F19" s="120">
        <v>710</v>
      </c>
      <c r="G19" s="120">
        <v>0</v>
      </c>
      <c r="H19" s="120">
        <v>0</v>
      </c>
      <c r="I19" s="127">
        <v>0</v>
      </c>
      <c r="J19" s="120">
        <v>0</v>
      </c>
      <c r="K19" s="127">
        <v>0</v>
      </c>
      <c r="L19" s="127">
        <v>0</v>
      </c>
      <c r="M19" s="117"/>
      <c r="N19" s="110">
        <v>0</v>
      </c>
      <c r="O19" s="110"/>
      <c r="P19" s="111">
        <v>8.8000000000000007</v>
      </c>
      <c r="Q19" s="111">
        <v>0</v>
      </c>
      <c r="R19" s="112">
        <f t="shared" si="0"/>
        <v>2.9333333333333336</v>
      </c>
    </row>
    <row r="20" spans="1:18" x14ac:dyDescent="0.35">
      <c r="A20" s="118">
        <v>16</v>
      </c>
      <c r="B20" s="119">
        <v>242642</v>
      </c>
      <c r="C20" s="120">
        <v>200601</v>
      </c>
      <c r="D20" s="120" t="s">
        <v>53</v>
      </c>
      <c r="E20" s="120" t="s">
        <v>75</v>
      </c>
      <c r="F20" s="120">
        <v>710</v>
      </c>
      <c r="G20" s="120">
        <v>0</v>
      </c>
      <c r="H20" s="120">
        <v>0</v>
      </c>
      <c r="I20" s="127">
        <v>0</v>
      </c>
      <c r="J20" s="120">
        <v>0</v>
      </c>
      <c r="K20" s="127">
        <v>0</v>
      </c>
      <c r="L20" s="127">
        <v>0</v>
      </c>
      <c r="M20" s="117"/>
      <c r="N20" s="110">
        <v>10</v>
      </c>
      <c r="O20" s="110">
        <v>29</v>
      </c>
      <c r="P20" s="111">
        <v>4.4000000000000004</v>
      </c>
      <c r="Q20" s="111">
        <v>0.2</v>
      </c>
      <c r="R20" s="112">
        <f t="shared" si="0"/>
        <v>10.9</v>
      </c>
    </row>
    <row r="21" spans="1:18" x14ac:dyDescent="0.35">
      <c r="A21" s="118">
        <v>17</v>
      </c>
      <c r="B21" s="119">
        <v>242643</v>
      </c>
      <c r="C21" s="120">
        <v>200601</v>
      </c>
      <c r="D21" s="120" t="s">
        <v>53</v>
      </c>
      <c r="E21" s="120" t="s">
        <v>75</v>
      </c>
      <c r="F21" s="120">
        <v>710</v>
      </c>
      <c r="G21" s="120">
        <v>0</v>
      </c>
      <c r="H21" s="120">
        <v>0</v>
      </c>
      <c r="I21" s="127">
        <v>0</v>
      </c>
      <c r="J21" s="120">
        <v>0</v>
      </c>
      <c r="K21" s="127">
        <v>0</v>
      </c>
      <c r="L21" s="127">
        <v>0</v>
      </c>
      <c r="M21" s="117"/>
      <c r="N21" s="110">
        <v>25</v>
      </c>
      <c r="O21" s="110"/>
      <c r="P21" s="111">
        <v>29.4</v>
      </c>
      <c r="Q21" s="111">
        <v>4.5999999999999996</v>
      </c>
      <c r="R21" s="112">
        <f t="shared" si="0"/>
        <v>19.666666666666668</v>
      </c>
    </row>
    <row r="22" spans="1:18" x14ac:dyDescent="0.35">
      <c r="A22" s="118">
        <v>18</v>
      </c>
      <c r="B22" s="119">
        <v>242644</v>
      </c>
      <c r="C22" s="120">
        <v>200601</v>
      </c>
      <c r="D22" s="120" t="s">
        <v>53</v>
      </c>
      <c r="E22" s="120" t="s">
        <v>75</v>
      </c>
      <c r="F22" s="120">
        <v>710</v>
      </c>
      <c r="G22" s="120">
        <v>226.27</v>
      </c>
      <c r="H22" s="120">
        <v>0</v>
      </c>
      <c r="I22" s="127">
        <v>291.27</v>
      </c>
      <c r="J22" s="120">
        <v>41.02</v>
      </c>
      <c r="K22" s="127">
        <v>1.1100000000000001</v>
      </c>
      <c r="L22" s="127">
        <v>2.59</v>
      </c>
      <c r="M22" s="117"/>
      <c r="N22" s="110">
        <v>1</v>
      </c>
      <c r="O22" s="110">
        <v>25</v>
      </c>
      <c r="P22" s="111">
        <v>0</v>
      </c>
      <c r="Q22" s="111">
        <v>0</v>
      </c>
      <c r="R22" s="112">
        <f t="shared" si="0"/>
        <v>6.5</v>
      </c>
    </row>
    <row r="23" spans="1:18" x14ac:dyDescent="0.35">
      <c r="A23" s="118">
        <v>19</v>
      </c>
      <c r="B23" s="119">
        <v>242645</v>
      </c>
      <c r="C23" s="120">
        <v>200601</v>
      </c>
      <c r="D23" s="120" t="s">
        <v>53</v>
      </c>
      <c r="E23" s="120" t="s">
        <v>75</v>
      </c>
      <c r="F23" s="120">
        <v>710</v>
      </c>
      <c r="G23" s="120">
        <v>225.2</v>
      </c>
      <c r="H23" s="120">
        <v>0</v>
      </c>
      <c r="I23" s="127">
        <v>290.2</v>
      </c>
      <c r="J23" s="120">
        <v>40.869999999999997</v>
      </c>
      <c r="K23" s="127">
        <v>1.62</v>
      </c>
      <c r="L23" s="127">
        <v>2.59</v>
      </c>
      <c r="M23" s="117"/>
      <c r="N23" s="110">
        <v>1</v>
      </c>
      <c r="O23" s="110">
        <v>24</v>
      </c>
      <c r="P23" s="113">
        <v>0.4</v>
      </c>
      <c r="Q23" s="113">
        <v>0</v>
      </c>
      <c r="R23" s="112">
        <f t="shared" si="0"/>
        <v>6.35</v>
      </c>
    </row>
    <row r="24" spans="1:18" x14ac:dyDescent="0.35">
      <c r="A24" s="118">
        <v>20</v>
      </c>
      <c r="B24" s="119">
        <v>242646</v>
      </c>
      <c r="C24" s="120">
        <v>200601</v>
      </c>
      <c r="D24" s="120" t="s">
        <v>53</v>
      </c>
      <c r="E24" s="120" t="s">
        <v>75</v>
      </c>
      <c r="F24" s="120">
        <v>710</v>
      </c>
      <c r="G24" s="120">
        <v>224.14</v>
      </c>
      <c r="H24" s="120">
        <v>0</v>
      </c>
      <c r="I24" s="127">
        <v>289.14</v>
      </c>
      <c r="J24" s="120">
        <v>40.72</v>
      </c>
      <c r="K24" s="127">
        <v>1.62</v>
      </c>
      <c r="L24" s="127">
        <v>2.59</v>
      </c>
      <c r="M24" s="117"/>
      <c r="N24" s="110">
        <v>0</v>
      </c>
      <c r="O24" s="110">
        <v>0</v>
      </c>
      <c r="P24" s="113">
        <v>0</v>
      </c>
      <c r="Q24" s="113">
        <v>0</v>
      </c>
      <c r="R24" s="112">
        <f t="shared" si="0"/>
        <v>0</v>
      </c>
    </row>
    <row r="25" spans="1:18" x14ac:dyDescent="0.35">
      <c r="A25" s="118">
        <v>21</v>
      </c>
      <c r="B25" s="119">
        <v>242647</v>
      </c>
      <c r="C25" s="120">
        <v>200601</v>
      </c>
      <c r="D25" s="120" t="s">
        <v>53</v>
      </c>
      <c r="E25" s="120" t="s">
        <v>75</v>
      </c>
      <c r="F25" s="120">
        <v>710</v>
      </c>
      <c r="G25" s="120">
        <v>223.09</v>
      </c>
      <c r="H25" s="120">
        <v>0</v>
      </c>
      <c r="I25" s="127">
        <v>288.08999999999997</v>
      </c>
      <c r="J25" s="120">
        <v>40.58</v>
      </c>
      <c r="K25" s="127">
        <v>1.63</v>
      </c>
      <c r="L25" s="127">
        <v>2.6</v>
      </c>
      <c r="M25" s="117"/>
      <c r="N25" s="110">
        <v>0</v>
      </c>
      <c r="O25" s="110">
        <v>0</v>
      </c>
      <c r="P25" s="113">
        <v>0</v>
      </c>
      <c r="Q25" s="113">
        <v>0</v>
      </c>
      <c r="R25" s="112">
        <f t="shared" si="0"/>
        <v>0</v>
      </c>
    </row>
    <row r="26" spans="1:18" x14ac:dyDescent="0.35">
      <c r="A26" s="118">
        <v>22</v>
      </c>
      <c r="B26" s="119">
        <v>242648</v>
      </c>
      <c r="C26" s="120">
        <v>200601</v>
      </c>
      <c r="D26" s="120" t="s">
        <v>53</v>
      </c>
      <c r="E26" s="120" t="s">
        <v>75</v>
      </c>
      <c r="F26" s="120">
        <v>710</v>
      </c>
      <c r="G26" s="120">
        <v>225.47</v>
      </c>
      <c r="H26" s="120">
        <v>0</v>
      </c>
      <c r="I26" s="127">
        <v>290.47000000000003</v>
      </c>
      <c r="J26" s="120">
        <v>40.909999999999997</v>
      </c>
      <c r="K26" s="127">
        <v>5.0599999999999996</v>
      </c>
      <c r="L26" s="127">
        <v>2.59</v>
      </c>
      <c r="M26" s="117"/>
      <c r="N26" s="110">
        <v>0</v>
      </c>
      <c r="O26" s="110"/>
      <c r="P26" s="113">
        <v>24.6</v>
      </c>
      <c r="Q26" s="113">
        <v>38.4</v>
      </c>
      <c r="R26" s="112">
        <f t="shared" si="0"/>
        <v>21</v>
      </c>
    </row>
    <row r="27" spans="1:18" x14ac:dyDescent="0.35">
      <c r="A27" s="118">
        <v>23</v>
      </c>
      <c r="B27" s="119">
        <v>242649</v>
      </c>
      <c r="C27" s="120">
        <v>200601</v>
      </c>
      <c r="D27" s="120" t="s">
        <v>53</v>
      </c>
      <c r="E27" s="120" t="s">
        <v>75</v>
      </c>
      <c r="F27" s="120">
        <v>710</v>
      </c>
      <c r="G27" s="120">
        <v>222.03</v>
      </c>
      <c r="H27" s="120">
        <v>0</v>
      </c>
      <c r="I27" s="127">
        <v>287.02999999999997</v>
      </c>
      <c r="J27" s="120">
        <v>40.43</v>
      </c>
      <c r="K27" s="127">
        <v>0</v>
      </c>
      <c r="L27" s="127">
        <v>2.6</v>
      </c>
      <c r="M27" s="117"/>
      <c r="N27" s="110">
        <v>10</v>
      </c>
      <c r="O27" s="110">
        <v>8</v>
      </c>
      <c r="P27" s="113">
        <v>61</v>
      </c>
      <c r="Q27" s="113">
        <v>24.6</v>
      </c>
      <c r="R27" s="112">
        <f t="shared" si="0"/>
        <v>25.9</v>
      </c>
    </row>
    <row r="28" spans="1:18" x14ac:dyDescent="0.35">
      <c r="A28" s="118">
        <v>24</v>
      </c>
      <c r="B28" s="119">
        <v>242650</v>
      </c>
      <c r="C28" s="120">
        <v>200601</v>
      </c>
      <c r="D28" s="120" t="s">
        <v>53</v>
      </c>
      <c r="E28" s="120" t="s">
        <v>75</v>
      </c>
      <c r="F28" s="120">
        <v>710</v>
      </c>
      <c r="G28" s="120">
        <v>222.3</v>
      </c>
      <c r="H28" s="120">
        <v>0</v>
      </c>
      <c r="I28" s="127">
        <v>287.3</v>
      </c>
      <c r="J28" s="120">
        <v>40.46</v>
      </c>
      <c r="K28" s="127">
        <v>3.11</v>
      </c>
      <c r="L28" s="127">
        <v>2.76</v>
      </c>
      <c r="M28" s="117"/>
      <c r="N28" s="110">
        <v>10</v>
      </c>
      <c r="O28" s="110">
        <v>0</v>
      </c>
      <c r="P28" s="113">
        <v>0.2</v>
      </c>
      <c r="Q28" s="113">
        <v>0</v>
      </c>
      <c r="R28" s="112">
        <f t="shared" si="0"/>
        <v>2.5499999999999998</v>
      </c>
    </row>
    <row r="29" spans="1:18" x14ac:dyDescent="0.35">
      <c r="A29" s="118">
        <v>25</v>
      </c>
      <c r="B29" s="119">
        <v>242651</v>
      </c>
      <c r="C29" s="120">
        <v>200601</v>
      </c>
      <c r="D29" s="120" t="s">
        <v>53</v>
      </c>
      <c r="E29" s="120" t="s">
        <v>75</v>
      </c>
      <c r="F29" s="120">
        <v>710</v>
      </c>
      <c r="G29" s="120">
        <v>220.72</v>
      </c>
      <c r="H29" s="120">
        <v>0</v>
      </c>
      <c r="I29" s="127">
        <v>285.72000000000003</v>
      </c>
      <c r="J29" s="120">
        <v>40.24</v>
      </c>
      <c r="K29" s="127">
        <v>1.22</v>
      </c>
      <c r="L29" s="127">
        <v>1.99</v>
      </c>
      <c r="M29" s="117"/>
      <c r="N29" s="110">
        <v>20</v>
      </c>
      <c r="O29" s="110">
        <v>0</v>
      </c>
      <c r="P29" s="113">
        <v>0.8</v>
      </c>
      <c r="Q29" s="113">
        <v>3.6</v>
      </c>
      <c r="R29" s="112">
        <f t="shared" si="0"/>
        <v>6.1000000000000005</v>
      </c>
    </row>
    <row r="30" spans="1:18" x14ac:dyDescent="0.35">
      <c r="A30" s="118">
        <v>26</v>
      </c>
      <c r="B30" s="119">
        <v>242652</v>
      </c>
      <c r="C30" s="120">
        <v>200601</v>
      </c>
      <c r="D30" s="120" t="s">
        <v>53</v>
      </c>
      <c r="E30" s="120" t="s">
        <v>75</v>
      </c>
      <c r="F30" s="120">
        <v>710</v>
      </c>
      <c r="G30" s="120">
        <v>219.41</v>
      </c>
      <c r="H30" s="120">
        <v>0</v>
      </c>
      <c r="I30" s="127">
        <v>284.41000000000003</v>
      </c>
      <c r="J30" s="120">
        <v>40.06</v>
      </c>
      <c r="K30" s="127">
        <v>1.54</v>
      </c>
      <c r="L30" s="127">
        <v>2.76</v>
      </c>
      <c r="M30" s="117"/>
      <c r="N30" s="110">
        <v>9</v>
      </c>
      <c r="O30" s="110">
        <v>16.8</v>
      </c>
      <c r="P30" s="113">
        <v>6.6</v>
      </c>
      <c r="Q30" s="113">
        <v>6.8</v>
      </c>
      <c r="R30" s="112">
        <f t="shared" si="0"/>
        <v>9.7999999999999989</v>
      </c>
    </row>
    <row r="31" spans="1:18" x14ac:dyDescent="0.35">
      <c r="A31" s="118">
        <v>27</v>
      </c>
      <c r="B31" s="119">
        <v>242653</v>
      </c>
      <c r="C31" s="120">
        <v>200601</v>
      </c>
      <c r="D31" s="120" t="s">
        <v>53</v>
      </c>
      <c r="E31" s="120" t="s">
        <v>75</v>
      </c>
      <c r="F31" s="120">
        <v>710</v>
      </c>
      <c r="G31" s="120">
        <v>219.93</v>
      </c>
      <c r="H31" s="120">
        <v>0</v>
      </c>
      <c r="I31" s="127">
        <v>284.93</v>
      </c>
      <c r="J31" s="120">
        <v>40.130000000000003</v>
      </c>
      <c r="K31" s="127">
        <v>3.02</v>
      </c>
      <c r="L31" s="127">
        <v>2.41</v>
      </c>
      <c r="M31" s="117"/>
      <c r="N31" s="110">
        <v>13</v>
      </c>
      <c r="O31" s="110">
        <v>0</v>
      </c>
      <c r="P31" s="113">
        <v>9.6</v>
      </c>
      <c r="Q31" s="113">
        <v>0</v>
      </c>
      <c r="R31" s="112">
        <f t="shared" si="0"/>
        <v>5.65</v>
      </c>
    </row>
    <row r="32" spans="1:18" x14ac:dyDescent="0.35">
      <c r="A32" s="118">
        <v>28</v>
      </c>
      <c r="B32" s="119">
        <v>242654</v>
      </c>
      <c r="C32" s="120">
        <v>200601</v>
      </c>
      <c r="D32" s="120" t="s">
        <v>53</v>
      </c>
      <c r="E32" s="120" t="s">
        <v>75</v>
      </c>
      <c r="F32" s="120">
        <v>710</v>
      </c>
      <c r="G32" s="120">
        <v>219.93</v>
      </c>
      <c r="H32" s="120">
        <v>0</v>
      </c>
      <c r="I32" s="127">
        <v>284.93</v>
      </c>
      <c r="J32" s="120">
        <v>40.130000000000003</v>
      </c>
      <c r="K32" s="127">
        <v>2.4900000000000002</v>
      </c>
      <c r="L32" s="127">
        <v>2.41</v>
      </c>
      <c r="M32" s="117"/>
      <c r="N32" s="110">
        <v>0</v>
      </c>
      <c r="O32" s="110"/>
      <c r="P32" s="113">
        <v>0</v>
      </c>
      <c r="Q32" s="113">
        <v>0</v>
      </c>
      <c r="R32" s="112">
        <f t="shared" si="0"/>
        <v>0</v>
      </c>
    </row>
    <row r="33" spans="1:18" x14ac:dyDescent="0.35">
      <c r="A33" s="118">
        <v>29</v>
      </c>
      <c r="B33" s="119">
        <v>242655</v>
      </c>
      <c r="C33" s="120">
        <v>200601</v>
      </c>
      <c r="D33" s="120" t="s">
        <v>53</v>
      </c>
      <c r="E33" s="120" t="s">
        <v>75</v>
      </c>
      <c r="F33" s="120">
        <v>710</v>
      </c>
      <c r="G33" s="120">
        <v>219.41</v>
      </c>
      <c r="H33" s="120">
        <v>0</v>
      </c>
      <c r="I33" s="127">
        <v>284.41000000000003</v>
      </c>
      <c r="J33" s="120">
        <v>40.06</v>
      </c>
      <c r="K33" s="127">
        <v>1.97</v>
      </c>
      <c r="L33" s="127">
        <v>2.41</v>
      </c>
      <c r="M33" s="117"/>
      <c r="N33" s="110">
        <v>0</v>
      </c>
      <c r="O33" s="110">
        <v>3.2</v>
      </c>
      <c r="P33" s="113">
        <v>0</v>
      </c>
      <c r="Q33" s="113">
        <v>0</v>
      </c>
      <c r="R33" s="112">
        <f t="shared" si="0"/>
        <v>0.8</v>
      </c>
    </row>
    <row r="34" spans="1:18" x14ac:dyDescent="0.35">
      <c r="A34" s="118">
        <v>30</v>
      </c>
      <c r="B34" s="119">
        <v>242656</v>
      </c>
      <c r="C34" s="120">
        <v>200601</v>
      </c>
      <c r="D34" s="120" t="s">
        <v>53</v>
      </c>
      <c r="E34" s="120" t="s">
        <v>75</v>
      </c>
      <c r="F34" s="120">
        <v>710</v>
      </c>
      <c r="G34" s="120">
        <v>0</v>
      </c>
      <c r="H34" s="120">
        <v>0</v>
      </c>
      <c r="I34" s="127">
        <v>0</v>
      </c>
      <c r="J34" s="120">
        <v>0</v>
      </c>
      <c r="K34" s="127">
        <v>0</v>
      </c>
      <c r="L34" s="127">
        <v>0</v>
      </c>
      <c r="M34" s="117"/>
      <c r="N34" s="110">
        <v>21.3</v>
      </c>
      <c r="O34" s="110">
        <v>14.5</v>
      </c>
      <c r="P34" s="113">
        <v>0</v>
      </c>
      <c r="Q34" s="113">
        <v>0</v>
      </c>
      <c r="R34" s="112">
        <f t="shared" si="0"/>
        <v>8.9499999999999993</v>
      </c>
    </row>
    <row r="35" spans="1:18" x14ac:dyDescent="0.35">
      <c r="A35" s="118">
        <v>31</v>
      </c>
      <c r="B35" s="119">
        <v>242657</v>
      </c>
      <c r="C35" s="120">
        <v>200601</v>
      </c>
      <c r="D35" s="120" t="s">
        <v>53</v>
      </c>
      <c r="E35" s="120" t="s">
        <v>75</v>
      </c>
      <c r="F35" s="120">
        <v>710</v>
      </c>
      <c r="G35" s="120">
        <v>0</v>
      </c>
      <c r="H35" s="120">
        <v>0</v>
      </c>
      <c r="I35" s="127">
        <v>0</v>
      </c>
      <c r="J35" s="120">
        <v>0</v>
      </c>
      <c r="K35" s="127">
        <v>0</v>
      </c>
      <c r="L35" s="127">
        <v>0</v>
      </c>
      <c r="M35" s="117"/>
      <c r="N35" s="110">
        <v>2.2999999999999998</v>
      </c>
      <c r="O35" s="110"/>
      <c r="P35" s="113">
        <v>1.8</v>
      </c>
      <c r="Q35" s="113">
        <v>14.2</v>
      </c>
      <c r="R35" s="112">
        <f t="shared" si="0"/>
        <v>6.0999999999999988</v>
      </c>
    </row>
    <row r="36" spans="1:18" x14ac:dyDescent="0.35">
      <c r="A36" s="118">
        <v>32</v>
      </c>
      <c r="B36" s="119">
        <v>242658</v>
      </c>
      <c r="C36" s="120">
        <v>200601</v>
      </c>
      <c r="D36" s="120" t="s">
        <v>53</v>
      </c>
      <c r="E36" s="120" t="s">
        <v>75</v>
      </c>
      <c r="F36" s="120">
        <v>710</v>
      </c>
      <c r="G36" s="120">
        <v>217.05</v>
      </c>
      <c r="H36" s="120">
        <v>0</v>
      </c>
      <c r="I36" s="127">
        <v>282.05</v>
      </c>
      <c r="J36" s="120">
        <v>39.729999999999997</v>
      </c>
      <c r="K36" s="127">
        <v>1.74</v>
      </c>
      <c r="L36" s="127">
        <v>2.17</v>
      </c>
      <c r="M36" s="117"/>
      <c r="N36" s="110">
        <v>21</v>
      </c>
      <c r="O36" s="110"/>
      <c r="P36" s="113">
        <v>0</v>
      </c>
      <c r="Q36" s="113">
        <v>0</v>
      </c>
      <c r="R36" s="112">
        <f t="shared" si="0"/>
        <v>7</v>
      </c>
    </row>
    <row r="37" spans="1:18" x14ac:dyDescent="0.35">
      <c r="A37" s="118">
        <v>33</v>
      </c>
      <c r="B37" s="119">
        <v>242659</v>
      </c>
      <c r="C37" s="120">
        <v>200601</v>
      </c>
      <c r="D37" s="120" t="s">
        <v>53</v>
      </c>
      <c r="E37" s="120" t="s">
        <v>75</v>
      </c>
      <c r="F37" s="120">
        <v>710</v>
      </c>
      <c r="G37" s="120">
        <v>216.53</v>
      </c>
      <c r="H37" s="120">
        <v>0</v>
      </c>
      <c r="I37" s="127">
        <v>281.52999999999997</v>
      </c>
      <c r="J37" s="120">
        <v>39.65</v>
      </c>
      <c r="K37" s="127">
        <v>1.74</v>
      </c>
      <c r="L37" s="127">
        <v>2.17</v>
      </c>
      <c r="M37" s="117"/>
      <c r="N37" s="110">
        <v>3</v>
      </c>
      <c r="O37" s="110">
        <v>19.600000000000001</v>
      </c>
      <c r="P37" s="113">
        <v>11.2</v>
      </c>
      <c r="Q37" s="113">
        <v>18.2</v>
      </c>
      <c r="R37" s="112">
        <f t="shared" si="0"/>
        <v>13</v>
      </c>
    </row>
    <row r="38" spans="1:18" x14ac:dyDescent="0.35">
      <c r="A38" s="118">
        <v>34</v>
      </c>
      <c r="B38" s="119">
        <v>242660</v>
      </c>
      <c r="C38" s="120">
        <v>200601</v>
      </c>
      <c r="D38" s="120" t="s">
        <v>53</v>
      </c>
      <c r="E38" s="120" t="s">
        <v>75</v>
      </c>
      <c r="F38" s="120">
        <v>710</v>
      </c>
      <c r="G38" s="120">
        <v>215.49</v>
      </c>
      <c r="H38" s="120">
        <v>0</v>
      </c>
      <c r="I38" s="127">
        <v>280.49</v>
      </c>
      <c r="J38" s="120">
        <v>39.51</v>
      </c>
      <c r="K38" s="127">
        <v>1.22</v>
      </c>
      <c r="L38" s="127">
        <v>2.1800000000000002</v>
      </c>
      <c r="M38" s="117"/>
      <c r="N38" s="110">
        <v>42.3</v>
      </c>
      <c r="O38" s="110">
        <v>9.5</v>
      </c>
      <c r="P38" s="113">
        <v>0.8</v>
      </c>
      <c r="Q38" s="113">
        <v>0</v>
      </c>
      <c r="R38" s="112">
        <f t="shared" si="0"/>
        <v>13.149999999999999</v>
      </c>
    </row>
    <row r="39" spans="1:18" x14ac:dyDescent="0.35">
      <c r="A39" s="118">
        <v>35</v>
      </c>
      <c r="B39" s="119">
        <v>242661</v>
      </c>
      <c r="C39" s="120">
        <v>200601</v>
      </c>
      <c r="D39" s="120" t="s">
        <v>53</v>
      </c>
      <c r="E39" s="120" t="s">
        <v>75</v>
      </c>
      <c r="F39" s="120">
        <v>710</v>
      </c>
      <c r="G39" s="120">
        <v>214.97</v>
      </c>
      <c r="H39" s="120">
        <v>0</v>
      </c>
      <c r="I39" s="127">
        <v>279.97000000000003</v>
      </c>
      <c r="J39" s="120">
        <v>39.43</v>
      </c>
      <c r="K39" s="127">
        <v>1.74</v>
      </c>
      <c r="L39" s="127">
        <v>2.1800000000000002</v>
      </c>
      <c r="M39" s="117"/>
      <c r="N39" s="110">
        <v>6.1</v>
      </c>
      <c r="O39" s="110">
        <v>0</v>
      </c>
      <c r="P39" s="113">
        <v>0</v>
      </c>
      <c r="Q39" s="113">
        <v>0</v>
      </c>
      <c r="R39" s="112">
        <f t="shared" si="0"/>
        <v>1.5249999999999999</v>
      </c>
    </row>
    <row r="40" spans="1:18" x14ac:dyDescent="0.35">
      <c r="A40" s="118">
        <v>36</v>
      </c>
      <c r="B40" s="119">
        <v>242662</v>
      </c>
      <c r="C40" s="120">
        <v>200601</v>
      </c>
      <c r="D40" s="120" t="s">
        <v>53</v>
      </c>
      <c r="E40" s="120" t="s">
        <v>75</v>
      </c>
      <c r="F40" s="120">
        <v>710</v>
      </c>
      <c r="G40" s="120">
        <v>213.67</v>
      </c>
      <c r="H40" s="120">
        <v>0</v>
      </c>
      <c r="I40" s="127">
        <v>278.67</v>
      </c>
      <c r="J40" s="120">
        <v>39.25</v>
      </c>
      <c r="K40" s="127">
        <v>0.96</v>
      </c>
      <c r="L40" s="127">
        <v>2.17</v>
      </c>
      <c r="M40" s="117"/>
      <c r="N40" s="110">
        <v>7.1</v>
      </c>
      <c r="O40" s="110">
        <v>14</v>
      </c>
      <c r="P40" s="113">
        <v>0</v>
      </c>
      <c r="Q40" s="113">
        <v>12</v>
      </c>
      <c r="R40" s="112">
        <f t="shared" si="0"/>
        <v>8.2750000000000004</v>
      </c>
    </row>
    <row r="41" spans="1:18" x14ac:dyDescent="0.35">
      <c r="A41" s="118">
        <v>37</v>
      </c>
      <c r="B41" s="119">
        <v>242663</v>
      </c>
      <c r="C41" s="120">
        <v>200601</v>
      </c>
      <c r="D41" s="120" t="s">
        <v>53</v>
      </c>
      <c r="E41" s="120" t="s">
        <v>75</v>
      </c>
      <c r="F41" s="120">
        <v>710</v>
      </c>
      <c r="G41" s="120">
        <v>212.64</v>
      </c>
      <c r="H41" s="120">
        <v>0</v>
      </c>
      <c r="I41" s="127">
        <v>277.64</v>
      </c>
      <c r="J41" s="120">
        <v>39.1</v>
      </c>
      <c r="K41" s="127">
        <v>1.21</v>
      </c>
      <c r="L41" s="127">
        <v>2.16</v>
      </c>
      <c r="M41" s="117"/>
      <c r="N41" s="110">
        <v>0</v>
      </c>
      <c r="O41" s="110">
        <v>5</v>
      </c>
      <c r="P41" s="113">
        <v>0</v>
      </c>
      <c r="Q41" s="113">
        <v>0</v>
      </c>
      <c r="R41" s="112">
        <f t="shared" si="0"/>
        <v>1.25</v>
      </c>
    </row>
    <row r="42" spans="1:18" x14ac:dyDescent="0.35">
      <c r="A42" s="118">
        <v>38</v>
      </c>
      <c r="B42" s="119">
        <v>242664</v>
      </c>
      <c r="C42" s="120">
        <v>200601</v>
      </c>
      <c r="D42" s="120" t="s">
        <v>53</v>
      </c>
      <c r="E42" s="120" t="s">
        <v>75</v>
      </c>
      <c r="F42" s="120">
        <v>710</v>
      </c>
      <c r="G42" s="120">
        <v>211.86</v>
      </c>
      <c r="H42" s="120">
        <v>0</v>
      </c>
      <c r="I42" s="127">
        <v>276.86</v>
      </c>
      <c r="J42" s="120">
        <v>38.99</v>
      </c>
      <c r="K42" s="127">
        <v>1.47</v>
      </c>
      <c r="L42" s="127">
        <v>2.16</v>
      </c>
      <c r="M42" s="117"/>
      <c r="N42" s="110">
        <v>0.6</v>
      </c>
      <c r="O42" s="110">
        <v>36</v>
      </c>
      <c r="P42" s="113">
        <v>0</v>
      </c>
      <c r="Q42" s="113">
        <v>50.2</v>
      </c>
      <c r="R42" s="112">
        <f t="shared" si="0"/>
        <v>21.700000000000003</v>
      </c>
    </row>
    <row r="43" spans="1:18" x14ac:dyDescent="0.35">
      <c r="A43" s="118">
        <v>39</v>
      </c>
      <c r="B43" s="119">
        <v>242665</v>
      </c>
      <c r="C43" s="120">
        <v>200601</v>
      </c>
      <c r="D43" s="120" t="s">
        <v>53</v>
      </c>
      <c r="E43" s="120" t="s">
        <v>75</v>
      </c>
      <c r="F43" s="120">
        <v>710</v>
      </c>
      <c r="G43" s="120">
        <v>211.09</v>
      </c>
      <c r="H43" s="120">
        <v>0</v>
      </c>
      <c r="I43" s="127">
        <v>276.08999999999997</v>
      </c>
      <c r="J43" s="120">
        <v>38.89</v>
      </c>
      <c r="K43" s="127">
        <v>1.48</v>
      </c>
      <c r="L43" s="127">
        <v>2.17</v>
      </c>
      <c r="M43" s="117"/>
      <c r="N43" s="110">
        <v>4</v>
      </c>
      <c r="O43" s="110"/>
      <c r="P43" s="113">
        <v>0.2</v>
      </c>
      <c r="Q43" s="113">
        <v>0</v>
      </c>
      <c r="R43" s="112">
        <f t="shared" si="0"/>
        <v>1.4000000000000001</v>
      </c>
    </row>
    <row r="44" spans="1:18" x14ac:dyDescent="0.35">
      <c r="A44" s="118">
        <v>40</v>
      </c>
      <c r="B44" s="119">
        <v>242666</v>
      </c>
      <c r="C44" s="120">
        <v>200601</v>
      </c>
      <c r="D44" s="120" t="s">
        <v>53</v>
      </c>
      <c r="E44" s="120" t="s">
        <v>75</v>
      </c>
      <c r="F44" s="120">
        <v>710</v>
      </c>
      <c r="G44" s="120">
        <v>210.32</v>
      </c>
      <c r="H44" s="120">
        <v>0</v>
      </c>
      <c r="I44" s="127">
        <v>275.32</v>
      </c>
      <c r="J44" s="120">
        <v>38.78</v>
      </c>
      <c r="K44" s="127">
        <v>1.48</v>
      </c>
      <c r="L44" s="127">
        <v>2.17</v>
      </c>
      <c r="M44" s="117"/>
      <c r="N44" s="110">
        <v>7.8</v>
      </c>
      <c r="O44" s="110">
        <v>38</v>
      </c>
      <c r="P44" s="113">
        <v>0</v>
      </c>
      <c r="Q44" s="113">
        <v>0</v>
      </c>
      <c r="R44" s="112">
        <f t="shared" si="0"/>
        <v>11.45</v>
      </c>
    </row>
    <row r="45" spans="1:18" x14ac:dyDescent="0.35">
      <c r="A45" s="118">
        <v>41</v>
      </c>
      <c r="B45" s="119">
        <v>242667</v>
      </c>
      <c r="C45" s="120">
        <v>200601</v>
      </c>
      <c r="D45" s="120" t="s">
        <v>53</v>
      </c>
      <c r="E45" s="120" t="s">
        <v>75</v>
      </c>
      <c r="F45" s="120">
        <v>710</v>
      </c>
      <c r="G45" s="120">
        <v>209.03</v>
      </c>
      <c r="H45" s="120">
        <v>0</v>
      </c>
      <c r="I45" s="127">
        <v>274.02999999999997</v>
      </c>
      <c r="J45" s="120">
        <v>38.6</v>
      </c>
      <c r="K45" s="127">
        <v>0.96</v>
      </c>
      <c r="L45" s="127">
        <v>2.16</v>
      </c>
      <c r="M45" s="117"/>
      <c r="N45" s="110">
        <v>3</v>
      </c>
      <c r="O45" s="110">
        <v>4.4000000000000004</v>
      </c>
      <c r="P45" s="113">
        <v>0</v>
      </c>
      <c r="Q45" s="113">
        <v>0</v>
      </c>
      <c r="R45" s="112">
        <f t="shared" si="0"/>
        <v>1.85</v>
      </c>
    </row>
    <row r="46" spans="1:18" x14ac:dyDescent="0.35">
      <c r="A46" s="118">
        <v>42</v>
      </c>
      <c r="B46" s="119">
        <v>242668</v>
      </c>
      <c r="C46" s="120">
        <v>200601</v>
      </c>
      <c r="D46" s="120" t="s">
        <v>53</v>
      </c>
      <c r="E46" s="120" t="s">
        <v>75</v>
      </c>
      <c r="F46" s="120">
        <v>710</v>
      </c>
      <c r="G46" s="120">
        <v>208.01</v>
      </c>
      <c r="H46" s="120">
        <v>0</v>
      </c>
      <c r="I46" s="127">
        <v>273.01</v>
      </c>
      <c r="J46" s="120">
        <v>38.450000000000003</v>
      </c>
      <c r="K46" s="127">
        <v>1.22</v>
      </c>
      <c r="L46" s="127">
        <v>2.16</v>
      </c>
      <c r="M46" s="117"/>
      <c r="N46" s="110">
        <v>7.7</v>
      </c>
      <c r="O46" s="110"/>
      <c r="P46" s="113">
        <v>0.8</v>
      </c>
      <c r="Q46" s="113">
        <v>6</v>
      </c>
      <c r="R46" s="112">
        <f t="shared" si="0"/>
        <v>4.833333333333333</v>
      </c>
    </row>
    <row r="47" spans="1:18" x14ac:dyDescent="0.35">
      <c r="A47" s="118">
        <v>43</v>
      </c>
      <c r="B47" s="119">
        <v>242669</v>
      </c>
      <c r="C47" s="120">
        <v>200601</v>
      </c>
      <c r="D47" s="120" t="s">
        <v>53</v>
      </c>
      <c r="E47" s="120" t="s">
        <v>75</v>
      </c>
      <c r="F47" s="120">
        <v>710</v>
      </c>
      <c r="G47" s="120">
        <v>207.24</v>
      </c>
      <c r="H47" s="120">
        <v>0</v>
      </c>
      <c r="I47" s="127">
        <v>272.24</v>
      </c>
      <c r="J47" s="120">
        <v>38.340000000000003</v>
      </c>
      <c r="K47" s="127">
        <v>1.48</v>
      </c>
      <c r="L47" s="127">
        <v>2.16</v>
      </c>
      <c r="M47" s="117"/>
      <c r="N47" s="110">
        <v>0</v>
      </c>
      <c r="O47" s="110">
        <v>15</v>
      </c>
      <c r="P47" s="113">
        <v>0</v>
      </c>
      <c r="Q47" s="113">
        <v>0</v>
      </c>
      <c r="R47" s="112">
        <f t="shared" si="0"/>
        <v>3.75</v>
      </c>
    </row>
    <row r="48" spans="1:18" x14ac:dyDescent="0.35">
      <c r="A48" s="118">
        <v>44</v>
      </c>
      <c r="B48" s="119">
        <v>242670</v>
      </c>
      <c r="C48" s="120">
        <v>200601</v>
      </c>
      <c r="D48" s="120" t="s">
        <v>53</v>
      </c>
      <c r="E48" s="120" t="s">
        <v>75</v>
      </c>
      <c r="F48" s="120">
        <v>710</v>
      </c>
      <c r="G48" s="120">
        <v>0</v>
      </c>
      <c r="H48" s="120">
        <v>0</v>
      </c>
      <c r="I48" s="127">
        <v>0</v>
      </c>
      <c r="J48" s="120">
        <v>0</v>
      </c>
      <c r="K48" s="127">
        <v>0</v>
      </c>
      <c r="L48" s="127">
        <v>0</v>
      </c>
      <c r="M48" s="117"/>
      <c r="N48" s="110">
        <v>0</v>
      </c>
      <c r="O48" s="110">
        <v>15</v>
      </c>
      <c r="P48" s="113">
        <v>7</v>
      </c>
      <c r="Q48" s="113">
        <v>31.8</v>
      </c>
      <c r="R48" s="112">
        <f t="shared" si="0"/>
        <v>13.45</v>
      </c>
    </row>
    <row r="49" spans="1:18" x14ac:dyDescent="0.35">
      <c r="A49" s="118">
        <v>45</v>
      </c>
      <c r="B49" s="119">
        <v>242671</v>
      </c>
      <c r="C49" s="120">
        <v>200601</v>
      </c>
      <c r="D49" s="120" t="s">
        <v>53</v>
      </c>
      <c r="E49" s="120" t="s">
        <v>75</v>
      </c>
      <c r="F49" s="120">
        <v>710</v>
      </c>
      <c r="G49" s="120">
        <v>206.22</v>
      </c>
      <c r="H49" s="120">
        <v>0</v>
      </c>
      <c r="I49" s="127">
        <v>271.22000000000003</v>
      </c>
      <c r="J49" s="120">
        <v>38.200000000000003</v>
      </c>
      <c r="K49" s="127">
        <v>0.93</v>
      </c>
      <c r="L49" s="127">
        <v>1.3</v>
      </c>
      <c r="M49" s="117"/>
      <c r="N49" s="110">
        <v>2.2000000000000002</v>
      </c>
      <c r="O49" s="110"/>
      <c r="P49" s="113">
        <v>2.6</v>
      </c>
      <c r="Q49" s="113">
        <v>0.2</v>
      </c>
      <c r="R49" s="112">
        <f t="shared" si="0"/>
        <v>1.666666666666667</v>
      </c>
    </row>
    <row r="50" spans="1:18" x14ac:dyDescent="0.35">
      <c r="A50" s="118">
        <v>46</v>
      </c>
      <c r="B50" s="119">
        <v>242672</v>
      </c>
      <c r="C50" s="120">
        <v>200601</v>
      </c>
      <c r="D50" s="120" t="s">
        <v>53</v>
      </c>
      <c r="E50" s="120" t="s">
        <v>75</v>
      </c>
      <c r="F50" s="120">
        <v>710</v>
      </c>
      <c r="G50" s="120">
        <v>205.45</v>
      </c>
      <c r="H50" s="120">
        <v>0</v>
      </c>
      <c r="I50" s="127">
        <v>270.45</v>
      </c>
      <c r="J50" s="120">
        <v>38.090000000000003</v>
      </c>
      <c r="K50" s="127">
        <v>0.23</v>
      </c>
      <c r="L50" s="127">
        <v>0.91</v>
      </c>
      <c r="M50" s="117"/>
      <c r="N50" s="110">
        <v>4.2</v>
      </c>
      <c r="O50" s="110"/>
      <c r="P50" s="113">
        <v>0.8</v>
      </c>
      <c r="Q50" s="113">
        <v>0.2</v>
      </c>
      <c r="R50" s="112">
        <f t="shared" si="0"/>
        <v>1.7333333333333334</v>
      </c>
    </row>
    <row r="51" spans="1:18" x14ac:dyDescent="0.35">
      <c r="A51" s="118">
        <v>47</v>
      </c>
      <c r="B51" s="119">
        <v>242673</v>
      </c>
      <c r="C51" s="120">
        <v>200601</v>
      </c>
      <c r="D51" s="120" t="s">
        <v>53</v>
      </c>
      <c r="E51" s="120" t="s">
        <v>75</v>
      </c>
      <c r="F51" s="120">
        <v>710</v>
      </c>
      <c r="G51" s="120">
        <v>204.69</v>
      </c>
      <c r="H51" s="120">
        <v>0</v>
      </c>
      <c r="I51" s="127">
        <v>269.69</v>
      </c>
      <c r="J51" s="120">
        <v>37.979999999999997</v>
      </c>
      <c r="K51" s="127">
        <v>0.21</v>
      </c>
      <c r="L51" s="127">
        <v>0.89</v>
      </c>
      <c r="M51" s="117"/>
      <c r="N51" s="110">
        <v>2.6</v>
      </c>
      <c r="O51" s="110">
        <v>26</v>
      </c>
      <c r="P51" s="113">
        <v>0.4</v>
      </c>
      <c r="Q51" s="113">
        <v>0.4</v>
      </c>
      <c r="R51" s="112">
        <f t="shared" si="0"/>
        <v>7.35</v>
      </c>
    </row>
    <row r="52" spans="1:18" x14ac:dyDescent="0.35">
      <c r="A52" s="118">
        <v>48</v>
      </c>
      <c r="B52" s="119">
        <v>242674</v>
      </c>
      <c r="C52" s="120">
        <v>200601</v>
      </c>
      <c r="D52" s="120" t="s">
        <v>53</v>
      </c>
      <c r="E52" s="120" t="s">
        <v>75</v>
      </c>
      <c r="F52" s="120">
        <v>710</v>
      </c>
      <c r="G52" s="120">
        <v>204.18</v>
      </c>
      <c r="H52" s="120">
        <v>0</v>
      </c>
      <c r="I52" s="127">
        <v>269.18</v>
      </c>
      <c r="J52" s="120">
        <v>37.909999999999997</v>
      </c>
      <c r="K52" s="127">
        <v>0.46</v>
      </c>
      <c r="L52" s="127">
        <v>0.89</v>
      </c>
      <c r="M52" s="117"/>
      <c r="N52" s="110">
        <v>7.9</v>
      </c>
      <c r="O52" s="110">
        <v>0</v>
      </c>
      <c r="P52" s="113">
        <v>0</v>
      </c>
      <c r="Q52" s="113">
        <v>11.2</v>
      </c>
      <c r="R52" s="112">
        <f t="shared" si="0"/>
        <v>4.7750000000000004</v>
      </c>
    </row>
    <row r="53" spans="1:18" x14ac:dyDescent="0.35">
      <c r="A53" s="118">
        <v>49</v>
      </c>
      <c r="B53" s="119">
        <v>242675</v>
      </c>
      <c r="C53" s="120">
        <v>200601</v>
      </c>
      <c r="D53" s="120" t="s">
        <v>53</v>
      </c>
      <c r="E53" s="120" t="s">
        <v>75</v>
      </c>
      <c r="F53" s="120">
        <v>710</v>
      </c>
      <c r="G53" s="120">
        <v>203.67</v>
      </c>
      <c r="H53" s="120">
        <v>0</v>
      </c>
      <c r="I53" s="127">
        <v>268.67</v>
      </c>
      <c r="J53" s="120">
        <v>37.840000000000003</v>
      </c>
      <c r="K53" s="127">
        <v>0.46</v>
      </c>
      <c r="L53" s="127">
        <v>0.89</v>
      </c>
      <c r="M53" s="117"/>
      <c r="N53" s="110">
        <v>0</v>
      </c>
      <c r="O53" s="110">
        <v>0</v>
      </c>
      <c r="P53" s="113">
        <v>0</v>
      </c>
      <c r="Q53" s="113">
        <v>0</v>
      </c>
      <c r="R53" s="112">
        <f t="shared" si="0"/>
        <v>0</v>
      </c>
    </row>
    <row r="54" spans="1:18" x14ac:dyDescent="0.35">
      <c r="A54" s="118">
        <v>50</v>
      </c>
      <c r="B54" s="119">
        <v>242676</v>
      </c>
      <c r="C54" s="120">
        <v>200601</v>
      </c>
      <c r="D54" s="120" t="s">
        <v>53</v>
      </c>
      <c r="E54" s="120" t="s">
        <v>75</v>
      </c>
      <c r="F54" s="120">
        <v>710</v>
      </c>
      <c r="G54" s="120">
        <v>202.66</v>
      </c>
      <c r="H54" s="120">
        <v>0</v>
      </c>
      <c r="I54" s="127">
        <v>267.66000000000003</v>
      </c>
      <c r="J54" s="120">
        <v>37.700000000000003</v>
      </c>
      <c r="K54" s="127">
        <v>0.35</v>
      </c>
      <c r="L54" s="127">
        <v>1.29</v>
      </c>
      <c r="M54" s="117"/>
      <c r="N54" s="110">
        <v>0</v>
      </c>
      <c r="O54" s="110">
        <v>0</v>
      </c>
      <c r="P54" s="113">
        <v>2.6</v>
      </c>
      <c r="Q54" s="113">
        <v>0</v>
      </c>
      <c r="R54" s="112">
        <f t="shared" si="0"/>
        <v>0.65</v>
      </c>
    </row>
    <row r="55" spans="1:18" x14ac:dyDescent="0.35">
      <c r="A55" s="118">
        <v>51</v>
      </c>
      <c r="B55" s="119">
        <v>242677</v>
      </c>
      <c r="C55" s="120">
        <v>200601</v>
      </c>
      <c r="D55" s="120" t="s">
        <v>53</v>
      </c>
      <c r="E55" s="120" t="s">
        <v>75</v>
      </c>
      <c r="F55" s="120">
        <v>710</v>
      </c>
      <c r="G55" s="120">
        <v>201.65</v>
      </c>
      <c r="H55" s="120">
        <v>0</v>
      </c>
      <c r="I55" s="127">
        <v>266.64999999999998</v>
      </c>
      <c r="J55" s="120">
        <v>37.56</v>
      </c>
      <c r="K55" s="127">
        <v>0.79</v>
      </c>
      <c r="L55" s="127">
        <v>1.72</v>
      </c>
      <c r="M55" s="117"/>
      <c r="N55" s="110">
        <v>0</v>
      </c>
      <c r="O55" s="110"/>
      <c r="P55" s="113">
        <v>10.4</v>
      </c>
      <c r="Q55" s="113">
        <v>0</v>
      </c>
      <c r="R55" s="112">
        <f t="shared" si="0"/>
        <v>3.4666666666666668</v>
      </c>
    </row>
    <row r="56" spans="1:18" x14ac:dyDescent="0.35">
      <c r="A56" s="118">
        <v>52</v>
      </c>
      <c r="B56" s="119">
        <v>242678</v>
      </c>
      <c r="C56" s="120">
        <v>200601</v>
      </c>
      <c r="D56" s="120" t="s">
        <v>53</v>
      </c>
      <c r="E56" s="120" t="s">
        <v>75</v>
      </c>
      <c r="F56" s="120">
        <v>710</v>
      </c>
      <c r="G56" s="120">
        <v>200.13</v>
      </c>
      <c r="H56" s="120">
        <v>0</v>
      </c>
      <c r="I56" s="127">
        <v>265.13</v>
      </c>
      <c r="J56" s="120">
        <v>37.340000000000003</v>
      </c>
      <c r="K56" s="127">
        <v>0.72</v>
      </c>
      <c r="L56" s="127">
        <v>2.16</v>
      </c>
      <c r="M56" s="117"/>
      <c r="N56" s="110">
        <v>0</v>
      </c>
      <c r="O56" s="110"/>
      <c r="P56" s="113">
        <v>0</v>
      </c>
      <c r="Q56" s="113">
        <v>0</v>
      </c>
      <c r="R56" s="112">
        <f t="shared" si="0"/>
        <v>0</v>
      </c>
    </row>
    <row r="57" spans="1:18" x14ac:dyDescent="0.35">
      <c r="A57" s="118">
        <v>53</v>
      </c>
      <c r="B57" s="119">
        <v>242679</v>
      </c>
      <c r="C57" s="120">
        <v>200601</v>
      </c>
      <c r="D57" s="120" t="s">
        <v>53</v>
      </c>
      <c r="E57" s="120" t="s">
        <v>75</v>
      </c>
      <c r="F57" s="120">
        <v>710</v>
      </c>
      <c r="G57" s="120">
        <v>198.62</v>
      </c>
      <c r="H57" s="120">
        <v>0</v>
      </c>
      <c r="I57" s="127">
        <v>263.62</v>
      </c>
      <c r="J57" s="120">
        <v>37.130000000000003</v>
      </c>
      <c r="K57" s="127">
        <v>0.73</v>
      </c>
      <c r="L57" s="127">
        <v>2.16</v>
      </c>
      <c r="M57" s="117"/>
      <c r="N57" s="110">
        <v>0</v>
      </c>
      <c r="O57" s="110"/>
      <c r="P57" s="113">
        <v>0</v>
      </c>
      <c r="Q57" s="113">
        <v>0</v>
      </c>
      <c r="R57" s="112">
        <f t="shared" si="0"/>
        <v>0</v>
      </c>
    </row>
    <row r="58" spans="1:18" x14ac:dyDescent="0.35">
      <c r="A58" s="118">
        <v>54</v>
      </c>
      <c r="B58" s="119">
        <v>242680</v>
      </c>
      <c r="C58" s="120">
        <v>200601</v>
      </c>
      <c r="D58" s="120" t="s">
        <v>53</v>
      </c>
      <c r="E58" s="120" t="s">
        <v>75</v>
      </c>
      <c r="F58" s="120">
        <v>710</v>
      </c>
      <c r="G58" s="120">
        <v>196.87</v>
      </c>
      <c r="H58" s="120">
        <v>0</v>
      </c>
      <c r="I58" s="127">
        <v>261.87</v>
      </c>
      <c r="J58" s="120">
        <v>36.880000000000003</v>
      </c>
      <c r="K58" s="127">
        <v>0.49</v>
      </c>
      <c r="L58" s="127">
        <v>2.17</v>
      </c>
      <c r="M58" s="117"/>
      <c r="N58" s="110">
        <v>0</v>
      </c>
      <c r="O58" s="110"/>
      <c r="P58" s="113">
        <v>0.4</v>
      </c>
      <c r="Q58" s="113">
        <v>0</v>
      </c>
      <c r="R58" s="112">
        <f t="shared" si="0"/>
        <v>0.13333333333333333</v>
      </c>
    </row>
    <row r="59" spans="1:18" x14ac:dyDescent="0.35">
      <c r="A59" s="118">
        <v>55</v>
      </c>
      <c r="B59" s="119">
        <v>242681</v>
      </c>
      <c r="C59" s="120">
        <v>200601</v>
      </c>
      <c r="D59" s="120" t="s">
        <v>53</v>
      </c>
      <c r="E59" s="120" t="s">
        <v>75</v>
      </c>
      <c r="F59" s="120">
        <v>710</v>
      </c>
      <c r="G59" s="120">
        <v>195.37</v>
      </c>
      <c r="H59" s="120">
        <v>0</v>
      </c>
      <c r="I59" s="127">
        <v>260.37</v>
      </c>
      <c r="J59" s="120">
        <v>36.67</v>
      </c>
      <c r="K59" s="127">
        <v>0.75</v>
      </c>
      <c r="L59" s="127">
        <v>2.17</v>
      </c>
      <c r="M59" s="117"/>
      <c r="N59" s="110">
        <v>11</v>
      </c>
      <c r="O59" s="110"/>
      <c r="P59" s="113">
        <v>0</v>
      </c>
      <c r="Q59" s="113">
        <v>0</v>
      </c>
      <c r="R59" s="112">
        <f t="shared" si="0"/>
        <v>3.6666666666666665</v>
      </c>
    </row>
    <row r="60" spans="1:18" x14ac:dyDescent="0.35">
      <c r="A60" s="118">
        <v>56</v>
      </c>
      <c r="B60" s="119">
        <v>242682</v>
      </c>
      <c r="C60" s="120">
        <v>200601</v>
      </c>
      <c r="D60" s="120" t="s">
        <v>53</v>
      </c>
      <c r="E60" s="120" t="s">
        <v>75</v>
      </c>
      <c r="F60" s="120">
        <v>710</v>
      </c>
      <c r="G60" s="120">
        <v>194.13</v>
      </c>
      <c r="H60" s="120">
        <v>0</v>
      </c>
      <c r="I60" s="127">
        <v>259.13</v>
      </c>
      <c r="J60" s="120">
        <v>36.5</v>
      </c>
      <c r="K60" s="127">
        <v>0.57999999999999996</v>
      </c>
      <c r="L60" s="127">
        <v>1.75</v>
      </c>
      <c r="M60" s="117"/>
      <c r="N60" s="110">
        <v>20.5</v>
      </c>
      <c r="O60" s="110">
        <v>15</v>
      </c>
      <c r="P60" s="113">
        <v>10</v>
      </c>
      <c r="Q60" s="113">
        <v>2.8</v>
      </c>
      <c r="R60" s="112">
        <f t="shared" si="0"/>
        <v>12.074999999999999</v>
      </c>
    </row>
    <row r="61" spans="1:18" x14ac:dyDescent="0.35">
      <c r="A61" s="118">
        <v>57</v>
      </c>
      <c r="B61" s="119">
        <v>242683</v>
      </c>
      <c r="C61" s="120">
        <v>200601</v>
      </c>
      <c r="D61" s="120" t="s">
        <v>53</v>
      </c>
      <c r="E61" s="120" t="s">
        <v>75</v>
      </c>
      <c r="F61" s="120">
        <v>710</v>
      </c>
      <c r="G61" s="120">
        <v>0</v>
      </c>
      <c r="H61" s="120">
        <v>0</v>
      </c>
      <c r="I61" s="127">
        <v>0</v>
      </c>
      <c r="J61" s="120">
        <v>0</v>
      </c>
      <c r="K61" s="127">
        <v>0</v>
      </c>
      <c r="L61" s="127">
        <v>0</v>
      </c>
      <c r="M61" s="117"/>
      <c r="N61" s="110">
        <v>20.2</v>
      </c>
      <c r="O61" s="110"/>
      <c r="P61" s="113">
        <v>4.8</v>
      </c>
      <c r="Q61" s="113">
        <v>9.6</v>
      </c>
      <c r="R61" s="112">
        <f t="shared" si="0"/>
        <v>11.533333333333333</v>
      </c>
    </row>
    <row r="62" spans="1:18" x14ac:dyDescent="0.35">
      <c r="A62" s="118">
        <v>58</v>
      </c>
      <c r="B62" s="119">
        <v>242684</v>
      </c>
      <c r="C62" s="120">
        <v>200601</v>
      </c>
      <c r="D62" s="120" t="s">
        <v>53</v>
      </c>
      <c r="E62" s="120" t="s">
        <v>75</v>
      </c>
      <c r="F62" s="120">
        <v>710</v>
      </c>
      <c r="G62" s="120">
        <v>190.66</v>
      </c>
      <c r="H62" s="120">
        <v>0</v>
      </c>
      <c r="I62" s="127">
        <v>255.66</v>
      </c>
      <c r="J62" s="120">
        <v>36.01</v>
      </c>
      <c r="K62" s="127">
        <v>0.1</v>
      </c>
      <c r="L62" s="127">
        <v>1.76</v>
      </c>
      <c r="M62" s="117"/>
      <c r="N62" s="110">
        <v>14.5</v>
      </c>
      <c r="O62" s="110"/>
      <c r="P62" s="113">
        <v>2.8</v>
      </c>
      <c r="Q62" s="113">
        <v>1.2</v>
      </c>
      <c r="R62" s="112">
        <f t="shared" si="0"/>
        <v>6.166666666666667</v>
      </c>
    </row>
    <row r="63" spans="1:18" x14ac:dyDescent="0.35">
      <c r="A63" s="118">
        <v>59</v>
      </c>
      <c r="B63" s="119">
        <v>242685</v>
      </c>
      <c r="C63" s="120">
        <v>200601</v>
      </c>
      <c r="D63" s="120" t="s">
        <v>53</v>
      </c>
      <c r="E63" s="120" t="s">
        <v>75</v>
      </c>
      <c r="F63" s="120">
        <v>710</v>
      </c>
      <c r="G63" s="120">
        <v>189.68</v>
      </c>
      <c r="H63" s="120">
        <v>0</v>
      </c>
      <c r="I63" s="127">
        <v>254.68</v>
      </c>
      <c r="J63" s="120">
        <v>35.869999999999997</v>
      </c>
      <c r="K63" s="127">
        <v>0.38</v>
      </c>
      <c r="L63" s="127">
        <v>1.29</v>
      </c>
      <c r="M63" s="117"/>
      <c r="N63" s="110">
        <v>15.2</v>
      </c>
      <c r="O63" s="110"/>
      <c r="P63" s="113">
        <v>0.4</v>
      </c>
      <c r="Q63" s="113">
        <v>0.2</v>
      </c>
      <c r="R63" s="112">
        <f t="shared" si="0"/>
        <v>5.2666666666666666</v>
      </c>
    </row>
    <row r="64" spans="1:18" x14ac:dyDescent="0.35">
      <c r="A64" s="118">
        <v>60</v>
      </c>
      <c r="B64" s="119">
        <v>242686</v>
      </c>
      <c r="C64" s="120">
        <v>200601</v>
      </c>
      <c r="D64" s="120" t="s">
        <v>53</v>
      </c>
      <c r="E64" s="120" t="s">
        <v>75</v>
      </c>
      <c r="F64" s="120">
        <v>710</v>
      </c>
      <c r="G64" s="120">
        <v>188.2</v>
      </c>
      <c r="H64" s="120">
        <v>0</v>
      </c>
      <c r="I64" s="127">
        <v>253.2</v>
      </c>
      <c r="J64" s="120">
        <v>35.659999999999997</v>
      </c>
      <c r="K64" s="127">
        <v>0</v>
      </c>
      <c r="L64" s="127">
        <v>1.3</v>
      </c>
      <c r="M64" s="117"/>
      <c r="N64" s="110">
        <v>0.3</v>
      </c>
      <c r="O64" s="110">
        <v>3</v>
      </c>
      <c r="P64" s="113">
        <v>0.2</v>
      </c>
      <c r="Q64" s="113">
        <v>0</v>
      </c>
      <c r="R64" s="112">
        <f t="shared" si="0"/>
        <v>0.875</v>
      </c>
    </row>
    <row r="65" spans="1:18" x14ac:dyDescent="0.35">
      <c r="A65" s="118">
        <v>61</v>
      </c>
      <c r="B65" s="119">
        <v>242687</v>
      </c>
      <c r="C65" s="120">
        <v>200601</v>
      </c>
      <c r="D65" s="120" t="s">
        <v>53</v>
      </c>
      <c r="E65" s="120" t="s">
        <v>75</v>
      </c>
      <c r="F65" s="120">
        <v>710</v>
      </c>
      <c r="G65" s="120">
        <v>186.49</v>
      </c>
      <c r="H65" s="120">
        <v>0</v>
      </c>
      <c r="I65" s="127">
        <v>251.49</v>
      </c>
      <c r="J65" s="120">
        <v>35.42</v>
      </c>
      <c r="K65" s="127">
        <v>0</v>
      </c>
      <c r="L65" s="127">
        <v>1.3</v>
      </c>
      <c r="M65" s="117"/>
      <c r="N65" s="110">
        <v>11</v>
      </c>
      <c r="O65" s="110">
        <v>30</v>
      </c>
      <c r="P65" s="113">
        <v>0.2</v>
      </c>
      <c r="Q65" s="113">
        <v>0</v>
      </c>
      <c r="R65" s="112">
        <f t="shared" si="0"/>
        <v>10.3</v>
      </c>
    </row>
    <row r="66" spans="1:18" x14ac:dyDescent="0.35">
      <c r="A66" s="118">
        <v>62</v>
      </c>
      <c r="B66" s="119">
        <v>242688</v>
      </c>
      <c r="C66" s="120">
        <v>200601</v>
      </c>
      <c r="D66" s="120" t="s">
        <v>53</v>
      </c>
      <c r="E66" s="120" t="s">
        <v>75</v>
      </c>
      <c r="F66" s="120">
        <v>710</v>
      </c>
      <c r="G66" s="120">
        <v>185.27</v>
      </c>
      <c r="H66" s="120">
        <v>0</v>
      </c>
      <c r="I66" s="127">
        <v>250.27</v>
      </c>
      <c r="J66" s="120">
        <v>35.25</v>
      </c>
      <c r="K66" s="127">
        <v>0.18</v>
      </c>
      <c r="L66" s="127">
        <v>1.33</v>
      </c>
      <c r="M66" s="117"/>
      <c r="N66" s="110">
        <v>16</v>
      </c>
      <c r="O66" s="110">
        <v>33</v>
      </c>
      <c r="P66" s="110">
        <v>2.2000000000000002</v>
      </c>
      <c r="Q66" s="110">
        <v>3.8</v>
      </c>
      <c r="R66" s="112">
        <f t="shared" si="0"/>
        <v>13.75</v>
      </c>
    </row>
    <row r="67" spans="1:18" x14ac:dyDescent="0.35">
      <c r="A67" s="118">
        <v>63</v>
      </c>
      <c r="B67" s="119">
        <v>242689</v>
      </c>
      <c r="C67" s="120">
        <v>200601</v>
      </c>
      <c r="D67" s="120" t="s">
        <v>53</v>
      </c>
      <c r="E67" s="120" t="s">
        <v>75</v>
      </c>
      <c r="F67" s="120">
        <v>710</v>
      </c>
      <c r="G67" s="120">
        <v>183.81</v>
      </c>
      <c r="H67" s="120">
        <v>0</v>
      </c>
      <c r="I67" s="127">
        <v>248.81</v>
      </c>
      <c r="J67" s="120">
        <v>35.04</v>
      </c>
      <c r="K67" s="127">
        <v>0</v>
      </c>
      <c r="L67" s="127">
        <v>1.3</v>
      </c>
      <c r="M67" s="117"/>
      <c r="N67" s="110">
        <v>11</v>
      </c>
      <c r="O67" s="110">
        <v>34</v>
      </c>
      <c r="P67" s="110">
        <v>1.2</v>
      </c>
      <c r="Q67" s="110">
        <v>0.8</v>
      </c>
      <c r="R67" s="112">
        <f t="shared" si="0"/>
        <v>11.75</v>
      </c>
    </row>
    <row r="68" spans="1:18" x14ac:dyDescent="0.35">
      <c r="A68" s="118">
        <v>64</v>
      </c>
      <c r="B68" s="119">
        <v>242690</v>
      </c>
      <c r="C68" s="120">
        <v>200601</v>
      </c>
      <c r="D68" s="120" t="s">
        <v>53</v>
      </c>
      <c r="E68" s="120" t="s">
        <v>75</v>
      </c>
      <c r="F68" s="120">
        <v>710</v>
      </c>
      <c r="G68" s="120">
        <v>182.12</v>
      </c>
      <c r="H68" s="120">
        <v>0</v>
      </c>
      <c r="I68" s="127">
        <v>247.12</v>
      </c>
      <c r="J68" s="120">
        <v>34.81</v>
      </c>
      <c r="K68" s="127">
        <v>0</v>
      </c>
      <c r="L68" s="127">
        <v>1.29</v>
      </c>
      <c r="M68" s="117"/>
      <c r="N68" s="110">
        <v>22</v>
      </c>
      <c r="O68" s="110">
        <v>26</v>
      </c>
      <c r="P68" s="110">
        <v>0.6</v>
      </c>
      <c r="Q68" s="110">
        <v>14</v>
      </c>
      <c r="R68" s="112">
        <f t="shared" si="0"/>
        <v>15.65</v>
      </c>
    </row>
    <row r="69" spans="1:18" x14ac:dyDescent="0.35">
      <c r="A69" s="118">
        <v>65</v>
      </c>
      <c r="B69" s="119">
        <v>242691</v>
      </c>
      <c r="C69" s="120">
        <v>200601</v>
      </c>
      <c r="D69" s="120" t="s">
        <v>53</v>
      </c>
      <c r="E69" s="120" t="s">
        <v>75</v>
      </c>
      <c r="F69" s="120">
        <v>710</v>
      </c>
      <c r="G69" s="120">
        <v>180.43</v>
      </c>
      <c r="H69" s="120">
        <v>0</v>
      </c>
      <c r="I69" s="127">
        <v>245.43</v>
      </c>
      <c r="J69" s="120">
        <v>34.57</v>
      </c>
      <c r="K69" s="127">
        <v>0</v>
      </c>
      <c r="L69" s="127">
        <v>1.31</v>
      </c>
      <c r="M69" s="117"/>
      <c r="N69" s="110">
        <v>15</v>
      </c>
      <c r="O69" s="110">
        <v>2</v>
      </c>
      <c r="P69" s="110">
        <v>0</v>
      </c>
      <c r="Q69" s="110">
        <v>0</v>
      </c>
      <c r="R69" s="112">
        <f t="shared" ref="R69:R132" si="1">AVERAGE(N69:Q69)</f>
        <v>4.25</v>
      </c>
    </row>
    <row r="70" spans="1:18" x14ac:dyDescent="0.35">
      <c r="A70" s="118">
        <v>66</v>
      </c>
      <c r="B70" s="119">
        <v>242692</v>
      </c>
      <c r="C70" s="120">
        <v>200601</v>
      </c>
      <c r="D70" s="120" t="s">
        <v>53</v>
      </c>
      <c r="E70" s="120" t="s">
        <v>75</v>
      </c>
      <c r="F70" s="120">
        <v>710</v>
      </c>
      <c r="G70" s="120">
        <v>178.74</v>
      </c>
      <c r="H70" s="120">
        <v>0</v>
      </c>
      <c r="I70" s="127">
        <v>243.74</v>
      </c>
      <c r="J70" s="120">
        <v>34.33</v>
      </c>
      <c r="K70" s="127">
        <v>0</v>
      </c>
      <c r="L70" s="127">
        <v>1.31</v>
      </c>
      <c r="M70" s="117"/>
      <c r="N70" s="110">
        <v>0</v>
      </c>
      <c r="O70" s="110">
        <v>0</v>
      </c>
      <c r="P70" s="110">
        <v>0</v>
      </c>
      <c r="Q70" s="110">
        <v>18.600000000000001</v>
      </c>
      <c r="R70" s="112">
        <f t="shared" si="1"/>
        <v>4.6500000000000004</v>
      </c>
    </row>
    <row r="71" spans="1:18" x14ac:dyDescent="0.35">
      <c r="A71" s="118">
        <v>67</v>
      </c>
      <c r="B71" s="119">
        <v>242693</v>
      </c>
      <c r="C71" s="120">
        <v>200601</v>
      </c>
      <c r="D71" s="120" t="s">
        <v>53</v>
      </c>
      <c r="E71" s="120" t="s">
        <v>75</v>
      </c>
      <c r="F71" s="120">
        <v>710</v>
      </c>
      <c r="G71" s="120">
        <v>177.79</v>
      </c>
      <c r="H71" s="120">
        <v>0</v>
      </c>
      <c r="I71" s="127">
        <v>242.79</v>
      </c>
      <c r="J71" s="120">
        <v>34.200000000000003</v>
      </c>
      <c r="K71" s="127">
        <v>0.47</v>
      </c>
      <c r="L71" s="127">
        <v>1.3</v>
      </c>
      <c r="M71" s="117"/>
      <c r="N71" s="110">
        <v>1.8</v>
      </c>
      <c r="O71" s="110">
        <v>7</v>
      </c>
      <c r="P71" s="110">
        <v>0</v>
      </c>
      <c r="Q71" s="110">
        <v>0</v>
      </c>
      <c r="R71" s="112">
        <f t="shared" si="1"/>
        <v>2.2000000000000002</v>
      </c>
    </row>
    <row r="72" spans="1:18" x14ac:dyDescent="0.35">
      <c r="A72" s="118">
        <v>68</v>
      </c>
      <c r="B72" s="119">
        <v>242694</v>
      </c>
      <c r="C72" s="120">
        <v>200601</v>
      </c>
      <c r="D72" s="120" t="s">
        <v>53</v>
      </c>
      <c r="E72" s="120" t="s">
        <v>75</v>
      </c>
      <c r="F72" s="120">
        <v>710</v>
      </c>
      <c r="G72" s="120">
        <v>176.35</v>
      </c>
      <c r="H72" s="120">
        <v>0</v>
      </c>
      <c r="I72" s="127">
        <v>241.35</v>
      </c>
      <c r="J72" s="120">
        <v>33.99</v>
      </c>
      <c r="K72" s="127">
        <v>0</v>
      </c>
      <c r="L72" s="127">
        <v>1.3</v>
      </c>
      <c r="M72" s="117"/>
      <c r="N72" s="110">
        <v>0</v>
      </c>
      <c r="O72" s="110">
        <v>5</v>
      </c>
      <c r="P72" s="110">
        <v>0</v>
      </c>
      <c r="Q72" s="110">
        <v>0</v>
      </c>
      <c r="R72" s="112">
        <f t="shared" si="1"/>
        <v>1.25</v>
      </c>
    </row>
    <row r="73" spans="1:18" x14ac:dyDescent="0.35">
      <c r="A73" s="118">
        <v>69</v>
      </c>
      <c r="B73" s="119">
        <v>242695</v>
      </c>
      <c r="C73" s="120">
        <v>200601</v>
      </c>
      <c r="D73" s="120" t="s">
        <v>53</v>
      </c>
      <c r="E73" s="120" t="s">
        <v>75</v>
      </c>
      <c r="F73" s="120">
        <v>710</v>
      </c>
      <c r="G73" s="120">
        <v>174.69</v>
      </c>
      <c r="H73" s="120">
        <v>0</v>
      </c>
      <c r="I73" s="127">
        <v>239.69</v>
      </c>
      <c r="J73" s="120">
        <v>33.76</v>
      </c>
      <c r="K73" s="127">
        <v>0</v>
      </c>
      <c r="L73" s="127">
        <v>1.2</v>
      </c>
      <c r="M73" s="117"/>
      <c r="N73" s="110">
        <v>0</v>
      </c>
      <c r="O73" s="110">
        <v>0</v>
      </c>
      <c r="P73" s="110">
        <v>0</v>
      </c>
      <c r="Q73" s="110">
        <v>0</v>
      </c>
      <c r="R73" s="112">
        <f t="shared" si="1"/>
        <v>0</v>
      </c>
    </row>
    <row r="74" spans="1:18" x14ac:dyDescent="0.35">
      <c r="A74" s="118">
        <v>70</v>
      </c>
      <c r="B74" s="119">
        <v>242696</v>
      </c>
      <c r="C74" s="120">
        <v>200601</v>
      </c>
      <c r="D74" s="120" t="s">
        <v>53</v>
      </c>
      <c r="E74" s="120" t="s">
        <v>75</v>
      </c>
      <c r="F74" s="120">
        <v>710</v>
      </c>
      <c r="G74" s="120">
        <v>173.74</v>
      </c>
      <c r="H74" s="120">
        <v>0</v>
      </c>
      <c r="I74" s="127">
        <v>238.74</v>
      </c>
      <c r="J74" s="120">
        <v>33.630000000000003</v>
      </c>
      <c r="K74" s="127">
        <v>0.32</v>
      </c>
      <c r="L74" s="127">
        <v>1.2</v>
      </c>
      <c r="M74" s="117"/>
      <c r="N74" s="110">
        <v>0</v>
      </c>
      <c r="O74" s="110">
        <v>1</v>
      </c>
      <c r="P74" s="110">
        <v>0</v>
      </c>
      <c r="Q74" s="110">
        <v>0</v>
      </c>
      <c r="R74" s="112">
        <f t="shared" si="1"/>
        <v>0.25</v>
      </c>
    </row>
    <row r="75" spans="1:18" x14ac:dyDescent="0.35">
      <c r="A75" s="118">
        <v>71</v>
      </c>
      <c r="B75" s="119">
        <v>242697</v>
      </c>
      <c r="C75" s="120">
        <v>200601</v>
      </c>
      <c r="D75" s="120" t="s">
        <v>53</v>
      </c>
      <c r="E75" s="120" t="s">
        <v>75</v>
      </c>
      <c r="F75" s="120">
        <v>710</v>
      </c>
      <c r="G75" s="120">
        <v>172.79</v>
      </c>
      <c r="H75" s="120">
        <v>0</v>
      </c>
      <c r="I75" s="127">
        <v>237.79</v>
      </c>
      <c r="J75" s="120">
        <v>33.49</v>
      </c>
      <c r="K75" s="127">
        <v>0.33</v>
      </c>
      <c r="L75" s="127">
        <v>1.21</v>
      </c>
      <c r="M75" s="117"/>
      <c r="N75" s="110">
        <v>4</v>
      </c>
      <c r="O75" s="110">
        <v>1.7</v>
      </c>
      <c r="P75" s="110">
        <v>4.5999999999999996</v>
      </c>
      <c r="Q75" s="110">
        <v>0.8</v>
      </c>
      <c r="R75" s="112">
        <f t="shared" si="1"/>
        <v>2.7750000000000004</v>
      </c>
    </row>
    <row r="76" spans="1:18" x14ac:dyDescent="0.35">
      <c r="A76" s="118">
        <v>72</v>
      </c>
      <c r="B76" s="119">
        <v>242698</v>
      </c>
      <c r="C76" s="120">
        <v>200601</v>
      </c>
      <c r="D76" s="120" t="s">
        <v>53</v>
      </c>
      <c r="E76" s="120" t="s">
        <v>75</v>
      </c>
      <c r="F76" s="120">
        <v>710</v>
      </c>
      <c r="G76" s="120">
        <v>171.85</v>
      </c>
      <c r="H76" s="120">
        <v>0</v>
      </c>
      <c r="I76" s="127">
        <v>236.85</v>
      </c>
      <c r="J76" s="120">
        <v>33.36</v>
      </c>
      <c r="K76" s="127">
        <v>0.33</v>
      </c>
      <c r="L76" s="127">
        <v>1.21</v>
      </c>
      <c r="M76" s="117"/>
      <c r="N76" s="110">
        <v>0.8</v>
      </c>
      <c r="O76" s="110">
        <v>10</v>
      </c>
      <c r="P76" s="110">
        <v>0</v>
      </c>
      <c r="Q76" s="110">
        <v>0</v>
      </c>
      <c r="R76" s="112">
        <f t="shared" si="1"/>
        <v>2.7</v>
      </c>
    </row>
    <row r="77" spans="1:18" x14ac:dyDescent="0.35">
      <c r="A77" s="118">
        <v>73</v>
      </c>
      <c r="B77" s="119">
        <v>242699</v>
      </c>
      <c r="C77" s="120">
        <v>200601</v>
      </c>
      <c r="D77" s="120" t="s">
        <v>53</v>
      </c>
      <c r="E77" s="120" t="s">
        <v>75</v>
      </c>
      <c r="F77" s="120">
        <v>710</v>
      </c>
      <c r="G77" s="120">
        <v>170.67</v>
      </c>
      <c r="H77" s="120">
        <v>0</v>
      </c>
      <c r="I77" s="127">
        <v>235.67</v>
      </c>
      <c r="J77" s="120">
        <v>33.19</v>
      </c>
      <c r="K77" s="127">
        <v>0.1</v>
      </c>
      <c r="L77" s="127">
        <v>1.21</v>
      </c>
      <c r="M77" s="117"/>
      <c r="N77" s="110">
        <v>0</v>
      </c>
      <c r="O77" s="110">
        <v>0.5</v>
      </c>
      <c r="P77" s="110">
        <v>0</v>
      </c>
      <c r="Q77" s="110">
        <v>0</v>
      </c>
      <c r="R77" s="112">
        <f t="shared" si="1"/>
        <v>0.125</v>
      </c>
    </row>
    <row r="78" spans="1:18" x14ac:dyDescent="0.35">
      <c r="A78" s="118">
        <v>74</v>
      </c>
      <c r="B78" s="119">
        <v>242700</v>
      </c>
      <c r="C78" s="120">
        <v>200601</v>
      </c>
      <c r="D78" s="120" t="s">
        <v>53</v>
      </c>
      <c r="E78" s="120" t="s">
        <v>75</v>
      </c>
      <c r="F78" s="120">
        <v>710</v>
      </c>
      <c r="G78" s="120">
        <v>169.26</v>
      </c>
      <c r="H78" s="120">
        <v>0</v>
      </c>
      <c r="I78" s="127">
        <v>234.26</v>
      </c>
      <c r="J78" s="120">
        <v>32.99</v>
      </c>
      <c r="K78" s="127">
        <v>0.04</v>
      </c>
      <c r="L78" s="127">
        <v>1.38</v>
      </c>
      <c r="M78" s="117"/>
      <c r="N78" s="110">
        <v>2</v>
      </c>
      <c r="O78" s="110"/>
      <c r="P78" s="110">
        <v>0</v>
      </c>
      <c r="Q78" s="110">
        <v>11.6</v>
      </c>
      <c r="R78" s="112">
        <f t="shared" si="1"/>
        <v>4.5333333333333332</v>
      </c>
    </row>
    <row r="79" spans="1:18" x14ac:dyDescent="0.35">
      <c r="A79" s="118">
        <v>75</v>
      </c>
      <c r="B79" s="119">
        <v>242701</v>
      </c>
      <c r="C79" s="120">
        <v>200601</v>
      </c>
      <c r="D79" s="120" t="s">
        <v>53</v>
      </c>
      <c r="E79" s="120" t="s">
        <v>75</v>
      </c>
      <c r="F79" s="120">
        <v>710</v>
      </c>
      <c r="G79" s="120">
        <v>167.39</v>
      </c>
      <c r="H79" s="120">
        <v>0</v>
      </c>
      <c r="I79" s="127">
        <v>232.39</v>
      </c>
      <c r="J79" s="120">
        <v>32.729999999999997</v>
      </c>
      <c r="K79" s="127">
        <v>0</v>
      </c>
      <c r="L79" s="127">
        <v>1.39</v>
      </c>
      <c r="M79" s="117"/>
      <c r="N79" s="110">
        <v>0.6</v>
      </c>
      <c r="O79" s="110">
        <v>8.5</v>
      </c>
      <c r="P79" s="110">
        <v>0</v>
      </c>
      <c r="Q79" s="110">
        <v>0</v>
      </c>
      <c r="R79" s="112">
        <f t="shared" si="1"/>
        <v>2.2749999999999999</v>
      </c>
    </row>
    <row r="80" spans="1:18" x14ac:dyDescent="0.35">
      <c r="A80" s="118">
        <v>76</v>
      </c>
      <c r="B80" s="119">
        <v>242702</v>
      </c>
      <c r="C80" s="120">
        <v>200601</v>
      </c>
      <c r="D80" s="120" t="s">
        <v>53</v>
      </c>
      <c r="E80" s="120" t="s">
        <v>75</v>
      </c>
      <c r="F80" s="120">
        <v>710</v>
      </c>
      <c r="G80" s="120">
        <v>165.99</v>
      </c>
      <c r="H80" s="120">
        <v>0</v>
      </c>
      <c r="I80" s="127">
        <v>230.99</v>
      </c>
      <c r="J80" s="120">
        <v>32.53</v>
      </c>
      <c r="K80" s="127">
        <v>0.06</v>
      </c>
      <c r="L80" s="127">
        <v>1.39</v>
      </c>
      <c r="M80" s="117"/>
      <c r="N80" s="110">
        <v>0.5</v>
      </c>
      <c r="O80" s="110">
        <v>0</v>
      </c>
      <c r="P80" s="110">
        <v>0</v>
      </c>
      <c r="Q80" s="110">
        <v>0</v>
      </c>
      <c r="R80" s="112">
        <f t="shared" si="1"/>
        <v>0.125</v>
      </c>
    </row>
    <row r="81" spans="1:18" x14ac:dyDescent="0.35">
      <c r="A81" s="118">
        <v>77</v>
      </c>
      <c r="B81" s="119">
        <v>242703</v>
      </c>
      <c r="C81" s="120">
        <v>200601</v>
      </c>
      <c r="D81" s="120" t="s">
        <v>53</v>
      </c>
      <c r="E81" s="120" t="s">
        <v>75</v>
      </c>
      <c r="F81" s="120">
        <v>710</v>
      </c>
      <c r="G81" s="120">
        <v>164.37</v>
      </c>
      <c r="H81" s="120">
        <v>0</v>
      </c>
      <c r="I81" s="127">
        <v>229.37</v>
      </c>
      <c r="J81" s="120">
        <v>32.31</v>
      </c>
      <c r="K81" s="127">
        <v>0</v>
      </c>
      <c r="L81" s="127">
        <v>1.38</v>
      </c>
      <c r="M81" s="117"/>
      <c r="N81" s="110">
        <v>1.2</v>
      </c>
      <c r="O81" s="110">
        <v>2</v>
      </c>
      <c r="P81" s="110">
        <v>0</v>
      </c>
      <c r="Q81" s="110">
        <v>0</v>
      </c>
      <c r="R81" s="112">
        <f t="shared" si="1"/>
        <v>0.8</v>
      </c>
    </row>
    <row r="82" spans="1:18" x14ac:dyDescent="0.35">
      <c r="A82" s="118">
        <v>78</v>
      </c>
      <c r="B82" s="119">
        <v>242704</v>
      </c>
      <c r="C82" s="120">
        <v>200601</v>
      </c>
      <c r="D82" s="120" t="s">
        <v>53</v>
      </c>
      <c r="E82" s="120" t="s">
        <v>75</v>
      </c>
      <c r="F82" s="120">
        <v>710</v>
      </c>
      <c r="G82" s="120">
        <v>162.97999999999999</v>
      </c>
      <c r="H82" s="120">
        <v>0</v>
      </c>
      <c r="I82" s="127">
        <v>227.98</v>
      </c>
      <c r="J82" s="120">
        <v>32.11</v>
      </c>
      <c r="K82" s="127">
        <v>0.12</v>
      </c>
      <c r="L82" s="127">
        <v>1.38</v>
      </c>
      <c r="M82" s="117"/>
      <c r="N82" s="110">
        <v>0</v>
      </c>
      <c r="O82" s="110"/>
      <c r="P82" s="110">
        <v>0</v>
      </c>
      <c r="Q82" s="110">
        <v>0</v>
      </c>
      <c r="R82" s="112">
        <f t="shared" si="1"/>
        <v>0</v>
      </c>
    </row>
    <row r="83" spans="1:18" x14ac:dyDescent="0.35">
      <c r="A83" s="118">
        <v>79</v>
      </c>
      <c r="B83" s="119">
        <v>242705</v>
      </c>
      <c r="C83" s="120">
        <v>200601</v>
      </c>
      <c r="D83" s="120" t="s">
        <v>53</v>
      </c>
      <c r="E83" s="120" t="s">
        <v>75</v>
      </c>
      <c r="F83" s="120">
        <v>710</v>
      </c>
      <c r="G83" s="120">
        <v>161.6</v>
      </c>
      <c r="H83" s="120">
        <v>0</v>
      </c>
      <c r="I83" s="127">
        <v>226.6</v>
      </c>
      <c r="J83" s="120">
        <v>31.92</v>
      </c>
      <c r="K83" s="127">
        <v>0.13</v>
      </c>
      <c r="L83" s="127">
        <v>1.39</v>
      </c>
      <c r="M83" s="117"/>
      <c r="N83" s="110">
        <v>1.8</v>
      </c>
      <c r="O83" s="110">
        <v>1</v>
      </c>
      <c r="P83" s="110">
        <v>0</v>
      </c>
      <c r="Q83" s="110">
        <v>0</v>
      </c>
      <c r="R83" s="112">
        <f t="shared" si="1"/>
        <v>0.7</v>
      </c>
    </row>
    <row r="84" spans="1:18" x14ac:dyDescent="0.35">
      <c r="A84" s="118">
        <v>80</v>
      </c>
      <c r="B84" s="119">
        <v>242706</v>
      </c>
      <c r="C84" s="120">
        <v>200601</v>
      </c>
      <c r="D84" s="120" t="s">
        <v>53</v>
      </c>
      <c r="E84" s="120" t="s">
        <v>75</v>
      </c>
      <c r="F84" s="120">
        <v>710</v>
      </c>
      <c r="G84" s="120">
        <v>160.22999999999999</v>
      </c>
      <c r="H84" s="120">
        <v>0</v>
      </c>
      <c r="I84" s="127">
        <v>225.23</v>
      </c>
      <c r="J84" s="120">
        <v>31.72</v>
      </c>
      <c r="K84" s="127">
        <v>7.0000000000000007E-2</v>
      </c>
      <c r="L84" s="127">
        <v>1.39</v>
      </c>
      <c r="M84" s="117"/>
      <c r="N84" s="110">
        <v>1.5</v>
      </c>
      <c r="O84" s="110">
        <v>3.5</v>
      </c>
      <c r="P84" s="110">
        <v>0</v>
      </c>
      <c r="Q84" s="110">
        <v>0</v>
      </c>
      <c r="R84" s="112">
        <f t="shared" si="1"/>
        <v>1.25</v>
      </c>
    </row>
    <row r="85" spans="1:18" x14ac:dyDescent="0.35">
      <c r="A85" s="118">
        <v>81</v>
      </c>
      <c r="B85" s="119">
        <v>242707</v>
      </c>
      <c r="C85" s="120">
        <v>200601</v>
      </c>
      <c r="D85" s="120" t="s">
        <v>53</v>
      </c>
      <c r="E85" s="120" t="s">
        <v>75</v>
      </c>
      <c r="F85" s="120">
        <v>710</v>
      </c>
      <c r="G85" s="120">
        <v>158.63</v>
      </c>
      <c r="H85" s="120">
        <v>0</v>
      </c>
      <c r="I85" s="127">
        <v>223.63</v>
      </c>
      <c r="J85" s="120">
        <v>31.5</v>
      </c>
      <c r="K85" s="127">
        <v>0</v>
      </c>
      <c r="L85" s="127">
        <v>1.39</v>
      </c>
      <c r="M85" s="117"/>
      <c r="N85" s="110">
        <v>0</v>
      </c>
      <c r="O85" s="110"/>
      <c r="P85" s="110">
        <v>0</v>
      </c>
      <c r="Q85" s="110">
        <v>0</v>
      </c>
      <c r="R85" s="112">
        <f t="shared" si="1"/>
        <v>0</v>
      </c>
    </row>
    <row r="86" spans="1:18" x14ac:dyDescent="0.35">
      <c r="A86" s="118">
        <v>82</v>
      </c>
      <c r="B86" s="119">
        <v>242708</v>
      </c>
      <c r="C86" s="120">
        <v>200601</v>
      </c>
      <c r="D86" s="120" t="s">
        <v>53</v>
      </c>
      <c r="E86" s="120" t="s">
        <v>75</v>
      </c>
      <c r="F86" s="120">
        <v>710</v>
      </c>
      <c r="G86" s="120">
        <v>157.49</v>
      </c>
      <c r="H86" s="120">
        <v>0</v>
      </c>
      <c r="I86" s="127">
        <v>222.49</v>
      </c>
      <c r="J86" s="120">
        <v>31.34</v>
      </c>
      <c r="K86" s="127">
        <v>0.21</v>
      </c>
      <c r="L86" s="127">
        <v>1.29</v>
      </c>
      <c r="M86" s="117"/>
      <c r="N86" s="110">
        <v>0</v>
      </c>
      <c r="O86" s="110">
        <v>0</v>
      </c>
      <c r="P86" s="110">
        <v>0</v>
      </c>
      <c r="Q86" s="110">
        <v>0.6</v>
      </c>
      <c r="R86" s="112">
        <f t="shared" si="1"/>
        <v>0.15</v>
      </c>
    </row>
    <row r="87" spans="1:18" x14ac:dyDescent="0.35">
      <c r="A87" s="118">
        <v>83</v>
      </c>
      <c r="B87" s="119">
        <v>242709</v>
      </c>
      <c r="C87" s="120">
        <v>200601</v>
      </c>
      <c r="D87" s="120" t="s">
        <v>53</v>
      </c>
      <c r="E87" s="120" t="s">
        <v>75</v>
      </c>
      <c r="F87" s="120">
        <v>710</v>
      </c>
      <c r="G87" s="120">
        <v>156.13</v>
      </c>
      <c r="H87" s="120">
        <v>0</v>
      </c>
      <c r="I87" s="127">
        <v>221.13</v>
      </c>
      <c r="J87" s="120">
        <v>31.15</v>
      </c>
      <c r="K87" s="127">
        <v>0</v>
      </c>
      <c r="L87" s="127">
        <v>1.29</v>
      </c>
      <c r="M87" s="117"/>
      <c r="N87" s="110">
        <v>0</v>
      </c>
      <c r="O87" s="110">
        <v>7.1</v>
      </c>
      <c r="P87" s="110">
        <v>0</v>
      </c>
      <c r="Q87" s="110">
        <v>0</v>
      </c>
      <c r="R87" s="112">
        <f t="shared" si="1"/>
        <v>1.7749999999999999</v>
      </c>
    </row>
    <row r="88" spans="1:18" x14ac:dyDescent="0.35">
      <c r="A88" s="118">
        <v>84</v>
      </c>
      <c r="B88" s="119">
        <v>242710</v>
      </c>
      <c r="C88" s="120">
        <v>200601</v>
      </c>
      <c r="D88" s="120" t="s">
        <v>53</v>
      </c>
      <c r="E88" s="120" t="s">
        <v>75</v>
      </c>
      <c r="F88" s="120">
        <v>710</v>
      </c>
      <c r="G88" s="120">
        <v>154.55000000000001</v>
      </c>
      <c r="H88" s="120">
        <v>0</v>
      </c>
      <c r="I88" s="127">
        <v>219.55</v>
      </c>
      <c r="J88" s="120">
        <v>30.92</v>
      </c>
      <c r="K88" s="127">
        <v>0</v>
      </c>
      <c r="L88" s="127">
        <v>1.29</v>
      </c>
      <c r="M88" s="117"/>
      <c r="N88" s="110"/>
      <c r="O88" s="110">
        <v>9</v>
      </c>
      <c r="P88" s="110">
        <v>0</v>
      </c>
      <c r="Q88" s="110">
        <v>1.6</v>
      </c>
      <c r="R88" s="112">
        <f t="shared" si="1"/>
        <v>3.5333333333333332</v>
      </c>
    </row>
    <row r="89" spans="1:18" x14ac:dyDescent="0.35">
      <c r="A89" s="118">
        <v>85</v>
      </c>
      <c r="B89" s="119">
        <v>242711</v>
      </c>
      <c r="C89" s="120">
        <v>200601</v>
      </c>
      <c r="D89" s="120" t="s">
        <v>53</v>
      </c>
      <c r="E89" s="120" t="s">
        <v>75</v>
      </c>
      <c r="F89" s="120">
        <v>710</v>
      </c>
      <c r="G89" s="120">
        <v>152.75</v>
      </c>
      <c r="H89" s="120">
        <v>0</v>
      </c>
      <c r="I89" s="127">
        <v>217.75</v>
      </c>
      <c r="J89" s="120">
        <v>30.67</v>
      </c>
      <c r="K89" s="127">
        <v>0</v>
      </c>
      <c r="L89" s="127">
        <v>1.3</v>
      </c>
      <c r="M89" s="117"/>
      <c r="N89" s="110">
        <v>2.2000000000000002</v>
      </c>
      <c r="O89" s="110">
        <v>12</v>
      </c>
      <c r="P89" s="110">
        <v>0</v>
      </c>
      <c r="Q89" s="110">
        <v>0</v>
      </c>
      <c r="R89" s="112">
        <f t="shared" si="1"/>
        <v>3.55</v>
      </c>
    </row>
    <row r="90" spans="1:18" x14ac:dyDescent="0.35">
      <c r="A90" s="118">
        <v>86</v>
      </c>
      <c r="B90" s="119">
        <v>242712</v>
      </c>
      <c r="C90" s="120">
        <v>200601</v>
      </c>
      <c r="D90" s="120" t="s">
        <v>53</v>
      </c>
      <c r="E90" s="120" t="s">
        <v>75</v>
      </c>
      <c r="F90" s="120">
        <v>710</v>
      </c>
      <c r="G90" s="120">
        <v>0</v>
      </c>
      <c r="H90" s="120">
        <v>0</v>
      </c>
      <c r="I90" s="127">
        <v>0</v>
      </c>
      <c r="J90" s="120">
        <v>0</v>
      </c>
      <c r="K90" s="127">
        <v>0</v>
      </c>
      <c r="L90" s="127">
        <v>0</v>
      </c>
      <c r="M90" s="117"/>
      <c r="N90" s="110">
        <v>2.7</v>
      </c>
      <c r="O90" s="110">
        <v>22</v>
      </c>
      <c r="P90" s="110">
        <v>0</v>
      </c>
      <c r="Q90" s="110">
        <v>4.2</v>
      </c>
      <c r="R90" s="112">
        <f t="shared" si="1"/>
        <v>7.2249999999999996</v>
      </c>
    </row>
    <row r="91" spans="1:18" x14ac:dyDescent="0.35">
      <c r="A91" s="118">
        <v>87</v>
      </c>
      <c r="B91" s="119">
        <v>242713</v>
      </c>
      <c r="C91" s="120">
        <v>200601</v>
      </c>
      <c r="D91" s="120" t="s">
        <v>53</v>
      </c>
      <c r="E91" s="120" t="s">
        <v>75</v>
      </c>
      <c r="F91" s="120">
        <v>710</v>
      </c>
      <c r="G91" s="120">
        <v>149.62</v>
      </c>
      <c r="H91" s="120">
        <v>0</v>
      </c>
      <c r="I91" s="127">
        <v>214.62</v>
      </c>
      <c r="J91" s="120">
        <v>30.23</v>
      </c>
      <c r="K91" s="127">
        <v>0</v>
      </c>
      <c r="L91" s="127">
        <v>1.3</v>
      </c>
      <c r="M91" s="117"/>
      <c r="N91" s="110">
        <v>1.9</v>
      </c>
      <c r="O91" s="110">
        <v>22</v>
      </c>
      <c r="P91" s="110">
        <v>0.6</v>
      </c>
      <c r="Q91" s="110">
        <v>0</v>
      </c>
      <c r="R91" s="112">
        <f t="shared" si="1"/>
        <v>6.125</v>
      </c>
    </row>
    <row r="92" spans="1:18" x14ac:dyDescent="0.35">
      <c r="A92" s="118">
        <v>88</v>
      </c>
      <c r="B92" s="119">
        <v>242714</v>
      </c>
      <c r="C92" s="120">
        <v>200601</v>
      </c>
      <c r="D92" s="120" t="s">
        <v>53</v>
      </c>
      <c r="E92" s="120" t="s">
        <v>75</v>
      </c>
      <c r="F92" s="120">
        <v>710</v>
      </c>
      <c r="G92" s="120">
        <v>148.96</v>
      </c>
      <c r="H92" s="120">
        <v>0</v>
      </c>
      <c r="I92" s="127">
        <v>213.96</v>
      </c>
      <c r="J92" s="120">
        <v>30.14</v>
      </c>
      <c r="K92" s="127">
        <v>0.75</v>
      </c>
      <c r="L92" s="127">
        <v>1.3</v>
      </c>
      <c r="M92" s="117"/>
      <c r="N92" s="110">
        <v>64</v>
      </c>
      <c r="O92" s="110">
        <v>92</v>
      </c>
      <c r="P92" s="110">
        <v>51.8</v>
      </c>
      <c r="Q92" s="110">
        <v>14.8</v>
      </c>
      <c r="R92" s="112">
        <f t="shared" si="1"/>
        <v>55.650000000000006</v>
      </c>
    </row>
    <row r="93" spans="1:18" x14ac:dyDescent="0.35">
      <c r="A93" s="118">
        <v>89</v>
      </c>
      <c r="B93" s="119">
        <v>242715</v>
      </c>
      <c r="C93" s="120">
        <v>200601</v>
      </c>
      <c r="D93" s="120" t="s">
        <v>53</v>
      </c>
      <c r="E93" s="120" t="s">
        <v>75</v>
      </c>
      <c r="F93" s="120">
        <v>710</v>
      </c>
      <c r="G93" s="120">
        <v>146.97</v>
      </c>
      <c r="H93" s="120">
        <v>0</v>
      </c>
      <c r="I93" s="127">
        <v>211.97</v>
      </c>
      <c r="J93" s="120">
        <v>29.85</v>
      </c>
      <c r="K93" s="127">
        <v>0</v>
      </c>
      <c r="L93" s="127">
        <v>1.2</v>
      </c>
      <c r="M93" s="117"/>
      <c r="N93" s="110">
        <v>11</v>
      </c>
      <c r="O93" s="110">
        <v>5</v>
      </c>
      <c r="P93" s="110">
        <v>5.4</v>
      </c>
      <c r="Q93" s="110">
        <v>5</v>
      </c>
      <c r="R93" s="112">
        <f t="shared" si="1"/>
        <v>6.6</v>
      </c>
    </row>
    <row r="94" spans="1:18" x14ac:dyDescent="0.35">
      <c r="A94" s="118">
        <v>90</v>
      </c>
      <c r="B94" s="119">
        <v>242716</v>
      </c>
      <c r="C94" s="120">
        <v>200601</v>
      </c>
      <c r="D94" s="120" t="s">
        <v>53</v>
      </c>
      <c r="E94" s="120" t="s">
        <v>75</v>
      </c>
      <c r="F94" s="120">
        <v>710</v>
      </c>
      <c r="G94" s="120">
        <v>145.87</v>
      </c>
      <c r="H94" s="120">
        <v>0</v>
      </c>
      <c r="I94" s="127">
        <v>210.87</v>
      </c>
      <c r="J94" s="120">
        <v>29.7</v>
      </c>
      <c r="K94" s="127">
        <v>0.22</v>
      </c>
      <c r="L94" s="127">
        <v>1.21</v>
      </c>
      <c r="M94" s="117"/>
      <c r="N94" s="110">
        <v>7.8</v>
      </c>
      <c r="O94" s="110">
        <v>2</v>
      </c>
      <c r="P94" s="110">
        <v>1.6</v>
      </c>
      <c r="Q94" s="110">
        <v>6.8</v>
      </c>
      <c r="R94" s="112">
        <f t="shared" si="1"/>
        <v>4.55</v>
      </c>
    </row>
    <row r="95" spans="1:18" x14ac:dyDescent="0.35">
      <c r="A95" s="118">
        <v>91</v>
      </c>
      <c r="B95" s="119">
        <v>242717</v>
      </c>
      <c r="C95" s="120">
        <v>200601</v>
      </c>
      <c r="D95" s="120" t="s">
        <v>53</v>
      </c>
      <c r="E95" s="120" t="s">
        <v>75</v>
      </c>
      <c r="F95" s="120">
        <v>710</v>
      </c>
      <c r="G95" s="120">
        <v>144.99</v>
      </c>
      <c r="H95" s="120">
        <v>0</v>
      </c>
      <c r="I95" s="127">
        <v>209.99</v>
      </c>
      <c r="J95" s="120">
        <v>29.58</v>
      </c>
      <c r="K95" s="127">
        <v>0.39</v>
      </c>
      <c r="L95" s="127">
        <v>1.21</v>
      </c>
      <c r="M95" s="117"/>
      <c r="N95" s="110">
        <v>14.9</v>
      </c>
      <c r="O95" s="110">
        <v>0</v>
      </c>
      <c r="P95" s="110">
        <v>0</v>
      </c>
      <c r="Q95" s="110">
        <v>0.4</v>
      </c>
      <c r="R95" s="112">
        <f t="shared" si="1"/>
        <v>3.8250000000000002</v>
      </c>
    </row>
    <row r="96" spans="1:18" x14ac:dyDescent="0.35">
      <c r="A96" s="118">
        <v>92</v>
      </c>
      <c r="B96" s="119">
        <v>242718</v>
      </c>
      <c r="C96" s="120">
        <v>200601</v>
      </c>
      <c r="D96" s="120" t="s">
        <v>53</v>
      </c>
      <c r="E96" s="120" t="s">
        <v>75</v>
      </c>
      <c r="F96" s="120">
        <v>710</v>
      </c>
      <c r="G96" s="120">
        <v>143.24</v>
      </c>
      <c r="H96" s="120">
        <v>0</v>
      </c>
      <c r="I96" s="127">
        <v>208.24</v>
      </c>
      <c r="J96" s="120">
        <v>29.33</v>
      </c>
      <c r="K96" s="127">
        <v>0</v>
      </c>
      <c r="L96" s="127">
        <v>1.21</v>
      </c>
      <c r="M96" s="117"/>
      <c r="N96" s="110">
        <v>1.4</v>
      </c>
      <c r="O96" s="110">
        <v>1</v>
      </c>
      <c r="P96" s="110">
        <v>13.8</v>
      </c>
      <c r="Q96" s="110">
        <v>12.2</v>
      </c>
      <c r="R96" s="112">
        <f t="shared" si="1"/>
        <v>7.1</v>
      </c>
    </row>
    <row r="97" spans="1:18" x14ac:dyDescent="0.35">
      <c r="A97" s="118">
        <v>93</v>
      </c>
      <c r="B97" s="119">
        <v>242719</v>
      </c>
      <c r="C97" s="120">
        <v>200601</v>
      </c>
      <c r="D97" s="120" t="s">
        <v>53</v>
      </c>
      <c r="E97" s="120" t="s">
        <v>75</v>
      </c>
      <c r="F97" s="120">
        <v>710</v>
      </c>
      <c r="G97" s="120">
        <v>142.15</v>
      </c>
      <c r="H97" s="120">
        <v>0</v>
      </c>
      <c r="I97" s="127">
        <v>207.15</v>
      </c>
      <c r="J97" s="120">
        <v>29.18</v>
      </c>
      <c r="K97" s="127">
        <v>0.18</v>
      </c>
      <c r="L97" s="127">
        <v>1.21</v>
      </c>
      <c r="M97" s="117"/>
      <c r="N97" s="110">
        <v>12.4</v>
      </c>
      <c r="O97" s="110">
        <v>20</v>
      </c>
      <c r="P97" s="110">
        <v>37.6</v>
      </c>
      <c r="Q97" s="110">
        <v>1</v>
      </c>
      <c r="R97" s="112">
        <f t="shared" si="1"/>
        <v>17.75</v>
      </c>
    </row>
    <row r="98" spans="1:18" x14ac:dyDescent="0.35">
      <c r="A98" s="118">
        <v>94</v>
      </c>
      <c r="B98" s="119">
        <v>242720</v>
      </c>
      <c r="C98" s="120">
        <v>200601</v>
      </c>
      <c r="D98" s="120" t="s">
        <v>53</v>
      </c>
      <c r="E98" s="120" t="s">
        <v>75</v>
      </c>
      <c r="F98" s="120">
        <v>710</v>
      </c>
      <c r="G98" s="120">
        <v>141.06</v>
      </c>
      <c r="H98" s="120">
        <v>0</v>
      </c>
      <c r="I98" s="127">
        <v>206.06</v>
      </c>
      <c r="J98" s="120">
        <v>29.02</v>
      </c>
      <c r="K98" s="127">
        <v>0.11</v>
      </c>
      <c r="L98" s="127">
        <v>1.1299999999999999</v>
      </c>
      <c r="M98" s="117"/>
      <c r="N98" s="110">
        <v>11.3</v>
      </c>
      <c r="O98" s="110">
        <v>20</v>
      </c>
      <c r="P98" s="110">
        <v>2.6</v>
      </c>
      <c r="Q98" s="110">
        <v>4.5999999999999996</v>
      </c>
      <c r="R98" s="112">
        <f t="shared" si="1"/>
        <v>9.625</v>
      </c>
    </row>
    <row r="99" spans="1:18" x14ac:dyDescent="0.35">
      <c r="A99" s="118">
        <v>95</v>
      </c>
      <c r="B99" s="119">
        <v>242721</v>
      </c>
      <c r="C99" s="120">
        <v>200601</v>
      </c>
      <c r="D99" s="120" t="s">
        <v>53</v>
      </c>
      <c r="E99" s="120" t="s">
        <v>75</v>
      </c>
      <c r="F99" s="120">
        <v>710</v>
      </c>
      <c r="G99" s="120">
        <v>140.63</v>
      </c>
      <c r="H99" s="120">
        <v>0</v>
      </c>
      <c r="I99" s="127">
        <v>205.63</v>
      </c>
      <c r="J99" s="120">
        <v>28.96</v>
      </c>
      <c r="K99" s="127">
        <v>0.76</v>
      </c>
      <c r="L99" s="127">
        <v>1.1399999999999999</v>
      </c>
      <c r="M99" s="117"/>
      <c r="N99" s="110">
        <v>9.4</v>
      </c>
      <c r="O99" s="110"/>
      <c r="P99" s="110">
        <v>6</v>
      </c>
      <c r="Q99" s="110">
        <v>0.4</v>
      </c>
      <c r="R99" s="112">
        <f t="shared" si="1"/>
        <v>5.2666666666666666</v>
      </c>
    </row>
    <row r="100" spans="1:18" x14ac:dyDescent="0.35">
      <c r="A100" s="118">
        <v>96</v>
      </c>
      <c r="B100" s="119">
        <v>242722</v>
      </c>
      <c r="C100" s="120">
        <v>200601</v>
      </c>
      <c r="D100" s="120" t="s">
        <v>53</v>
      </c>
      <c r="E100" s="120" t="s">
        <v>75</v>
      </c>
      <c r="F100" s="120">
        <v>710</v>
      </c>
      <c r="G100" s="120">
        <v>139.33000000000001</v>
      </c>
      <c r="H100" s="120">
        <v>0</v>
      </c>
      <c r="I100" s="127">
        <v>204.33</v>
      </c>
      <c r="J100" s="120">
        <v>28.78</v>
      </c>
      <c r="K100" s="127">
        <v>0</v>
      </c>
      <c r="L100" s="127">
        <v>0.87</v>
      </c>
      <c r="M100" s="117"/>
      <c r="N100" s="110">
        <v>36.4</v>
      </c>
      <c r="O100" s="110">
        <v>50</v>
      </c>
      <c r="P100" s="110">
        <v>9.6</v>
      </c>
      <c r="Q100" s="110">
        <v>9.1999999999999993</v>
      </c>
      <c r="R100" s="112">
        <f t="shared" si="1"/>
        <v>26.3</v>
      </c>
    </row>
    <row r="101" spans="1:18" x14ac:dyDescent="0.35">
      <c r="A101" s="118">
        <v>97</v>
      </c>
      <c r="B101" s="119">
        <v>242723</v>
      </c>
      <c r="C101" s="120">
        <v>200601</v>
      </c>
      <c r="D101" s="120" t="s">
        <v>53</v>
      </c>
      <c r="E101" s="120" t="s">
        <v>75</v>
      </c>
      <c r="F101" s="120">
        <v>710</v>
      </c>
      <c r="G101" s="120">
        <v>138.04</v>
      </c>
      <c r="H101" s="120">
        <v>0</v>
      </c>
      <c r="I101" s="127">
        <v>203.04</v>
      </c>
      <c r="J101" s="120">
        <v>28.6</v>
      </c>
      <c r="K101" s="127">
        <v>0</v>
      </c>
      <c r="L101" s="127">
        <v>0.87</v>
      </c>
      <c r="M101" s="117"/>
      <c r="N101" s="110">
        <v>44.1</v>
      </c>
      <c r="O101" s="110">
        <v>56</v>
      </c>
      <c r="P101" s="110">
        <v>7.4</v>
      </c>
      <c r="Q101" s="110">
        <v>3.4</v>
      </c>
      <c r="R101" s="112">
        <f t="shared" si="1"/>
        <v>27.725000000000001</v>
      </c>
    </row>
    <row r="102" spans="1:18" x14ac:dyDescent="0.35">
      <c r="A102" s="118">
        <v>98</v>
      </c>
      <c r="B102" s="119">
        <v>242724</v>
      </c>
      <c r="C102" s="120">
        <v>200601</v>
      </c>
      <c r="D102" s="120" t="s">
        <v>53</v>
      </c>
      <c r="E102" s="120" t="s">
        <v>75</v>
      </c>
      <c r="F102" s="120">
        <v>710</v>
      </c>
      <c r="G102" s="120">
        <v>137.4</v>
      </c>
      <c r="H102" s="120">
        <v>0</v>
      </c>
      <c r="I102" s="127">
        <v>202.4</v>
      </c>
      <c r="J102" s="120">
        <v>28.51</v>
      </c>
      <c r="K102" s="127">
        <v>0.28000000000000003</v>
      </c>
      <c r="L102" s="127">
        <v>0.87</v>
      </c>
      <c r="M102" s="117"/>
      <c r="N102" s="110">
        <v>17.399999999999999</v>
      </c>
      <c r="O102" s="110">
        <v>45</v>
      </c>
      <c r="P102" s="110">
        <v>6.4</v>
      </c>
      <c r="Q102" s="110">
        <v>4.2</v>
      </c>
      <c r="R102" s="112">
        <f t="shared" si="1"/>
        <v>18.25</v>
      </c>
    </row>
    <row r="103" spans="1:18" x14ac:dyDescent="0.35">
      <c r="A103" s="118">
        <v>99</v>
      </c>
      <c r="B103" s="119">
        <v>242725</v>
      </c>
      <c r="C103" s="120">
        <v>200601</v>
      </c>
      <c r="D103" s="120" t="s">
        <v>53</v>
      </c>
      <c r="E103" s="120" t="s">
        <v>75</v>
      </c>
      <c r="F103" s="120">
        <v>710</v>
      </c>
      <c r="G103" s="120">
        <v>0</v>
      </c>
      <c r="H103" s="120">
        <v>0</v>
      </c>
      <c r="I103" s="127">
        <v>0</v>
      </c>
      <c r="J103" s="120">
        <v>0</v>
      </c>
      <c r="K103" s="127">
        <v>0</v>
      </c>
      <c r="L103" s="127">
        <v>0</v>
      </c>
      <c r="M103" s="117"/>
      <c r="N103" s="110">
        <v>5.0999999999999996</v>
      </c>
      <c r="O103" s="110">
        <v>10</v>
      </c>
      <c r="P103" s="110">
        <v>8</v>
      </c>
      <c r="Q103" s="110">
        <v>0.6</v>
      </c>
      <c r="R103" s="112">
        <f t="shared" si="1"/>
        <v>5.9250000000000007</v>
      </c>
    </row>
    <row r="104" spans="1:18" x14ac:dyDescent="0.35">
      <c r="A104" s="118">
        <v>100</v>
      </c>
      <c r="B104" s="119">
        <v>242726</v>
      </c>
      <c r="C104" s="120">
        <v>200601</v>
      </c>
      <c r="D104" s="120" t="s">
        <v>53</v>
      </c>
      <c r="E104" s="120" t="s">
        <v>75</v>
      </c>
      <c r="F104" s="120">
        <v>710</v>
      </c>
      <c r="G104" s="120">
        <v>135.69</v>
      </c>
      <c r="H104" s="120">
        <v>0</v>
      </c>
      <c r="I104" s="127">
        <v>200.69</v>
      </c>
      <c r="J104" s="120">
        <v>28.27</v>
      </c>
      <c r="K104" s="127">
        <v>0</v>
      </c>
      <c r="L104" s="127">
        <v>0.69</v>
      </c>
      <c r="M104" s="117"/>
      <c r="N104" s="110">
        <v>16.3</v>
      </c>
      <c r="O104" s="110">
        <v>50</v>
      </c>
      <c r="P104" s="110">
        <v>4</v>
      </c>
      <c r="Q104" s="110">
        <v>2.4</v>
      </c>
      <c r="R104" s="112">
        <f t="shared" si="1"/>
        <v>18.175000000000001</v>
      </c>
    </row>
    <row r="105" spans="1:18" x14ac:dyDescent="0.35">
      <c r="A105" s="118">
        <v>101</v>
      </c>
      <c r="B105" s="119">
        <v>242727</v>
      </c>
      <c r="C105" s="120">
        <v>200601</v>
      </c>
      <c r="D105" s="120" t="s">
        <v>53</v>
      </c>
      <c r="E105" s="120" t="s">
        <v>75</v>
      </c>
      <c r="F105" s="120">
        <v>710</v>
      </c>
      <c r="G105" s="120">
        <v>135.05000000000001</v>
      </c>
      <c r="H105" s="120">
        <v>0</v>
      </c>
      <c r="I105" s="127">
        <v>200.05</v>
      </c>
      <c r="J105" s="120">
        <v>28.18</v>
      </c>
      <c r="K105" s="127">
        <v>0.11</v>
      </c>
      <c r="L105" s="127">
        <v>0.69</v>
      </c>
      <c r="M105" s="117"/>
      <c r="N105" s="110">
        <v>4.8</v>
      </c>
      <c r="O105" s="110">
        <v>3</v>
      </c>
      <c r="P105" s="110">
        <v>0.8</v>
      </c>
      <c r="Q105" s="110">
        <v>0</v>
      </c>
      <c r="R105" s="112">
        <f t="shared" si="1"/>
        <v>2.15</v>
      </c>
    </row>
    <row r="106" spans="1:18" x14ac:dyDescent="0.35">
      <c r="A106" s="118">
        <v>102</v>
      </c>
      <c r="B106" s="119">
        <v>242728</v>
      </c>
      <c r="C106" s="120">
        <v>200601</v>
      </c>
      <c r="D106" s="120" t="s">
        <v>53</v>
      </c>
      <c r="E106" s="120" t="s">
        <v>75</v>
      </c>
      <c r="F106" s="120">
        <v>710</v>
      </c>
      <c r="G106" s="120">
        <v>136.11000000000001</v>
      </c>
      <c r="H106" s="120">
        <v>0</v>
      </c>
      <c r="I106" s="127">
        <v>201.11</v>
      </c>
      <c r="J106" s="120">
        <v>28.33</v>
      </c>
      <c r="K106" s="127">
        <v>1.81</v>
      </c>
      <c r="L106" s="127">
        <v>0.69</v>
      </c>
      <c r="M106" s="117"/>
      <c r="N106" s="110">
        <v>34.799999999999997</v>
      </c>
      <c r="O106" s="110"/>
      <c r="P106" s="110">
        <v>2.6</v>
      </c>
      <c r="Q106" s="110">
        <v>11.8</v>
      </c>
      <c r="R106" s="112">
        <f t="shared" si="1"/>
        <v>16.400000000000002</v>
      </c>
    </row>
    <row r="107" spans="1:18" x14ac:dyDescent="0.35">
      <c r="A107" s="118">
        <v>103</v>
      </c>
      <c r="B107" s="119">
        <v>242729</v>
      </c>
      <c r="C107" s="120">
        <v>200601</v>
      </c>
      <c r="D107" s="120" t="s">
        <v>53</v>
      </c>
      <c r="E107" s="120" t="s">
        <v>75</v>
      </c>
      <c r="F107" s="120">
        <v>710</v>
      </c>
      <c r="G107" s="120">
        <v>137.83000000000001</v>
      </c>
      <c r="H107" s="120">
        <v>0</v>
      </c>
      <c r="I107" s="127">
        <v>202.83</v>
      </c>
      <c r="J107" s="120">
        <v>28.57</v>
      </c>
      <c r="K107" s="127">
        <v>2.46</v>
      </c>
      <c r="L107" s="127">
        <v>0.69</v>
      </c>
      <c r="M107" s="117"/>
      <c r="N107" s="110">
        <v>12.8</v>
      </c>
      <c r="O107" s="110">
        <v>34</v>
      </c>
      <c r="P107" s="110">
        <v>1</v>
      </c>
      <c r="Q107" s="110">
        <v>3.6</v>
      </c>
      <c r="R107" s="112">
        <f t="shared" si="1"/>
        <v>12.85</v>
      </c>
    </row>
    <row r="108" spans="1:18" x14ac:dyDescent="0.35">
      <c r="A108" s="118">
        <v>104</v>
      </c>
      <c r="B108" s="119">
        <v>242730</v>
      </c>
      <c r="C108" s="120">
        <v>200601</v>
      </c>
      <c r="D108" s="120" t="s">
        <v>53</v>
      </c>
      <c r="E108" s="120" t="s">
        <v>75</v>
      </c>
      <c r="F108" s="120">
        <v>710</v>
      </c>
      <c r="G108" s="120">
        <v>143.88999999999999</v>
      </c>
      <c r="H108" s="120">
        <v>0</v>
      </c>
      <c r="I108" s="127">
        <v>208.89</v>
      </c>
      <c r="J108" s="120">
        <v>29.42</v>
      </c>
      <c r="K108" s="127">
        <v>6.81</v>
      </c>
      <c r="L108" s="127">
        <v>0.69</v>
      </c>
      <c r="M108" s="117"/>
      <c r="N108" s="110">
        <v>30.5</v>
      </c>
      <c r="O108" s="110">
        <v>109</v>
      </c>
      <c r="P108" s="110">
        <v>2.2000000000000002</v>
      </c>
      <c r="Q108" s="110">
        <v>2.4</v>
      </c>
      <c r="R108" s="112">
        <f t="shared" si="1"/>
        <v>36.024999999999999</v>
      </c>
    </row>
    <row r="109" spans="1:18" x14ac:dyDescent="0.35">
      <c r="A109" s="118">
        <v>105</v>
      </c>
      <c r="B109" s="119">
        <v>242731</v>
      </c>
      <c r="C109" s="120">
        <v>200601</v>
      </c>
      <c r="D109" s="120" t="s">
        <v>53</v>
      </c>
      <c r="E109" s="120" t="s">
        <v>75</v>
      </c>
      <c r="F109" s="120">
        <v>710</v>
      </c>
      <c r="G109" s="120">
        <v>149.4</v>
      </c>
      <c r="H109" s="120">
        <v>0</v>
      </c>
      <c r="I109" s="127">
        <v>214.4</v>
      </c>
      <c r="J109" s="120">
        <v>30.2</v>
      </c>
      <c r="K109" s="127">
        <v>6.29</v>
      </c>
      <c r="L109" s="127">
        <v>0.69</v>
      </c>
      <c r="M109" s="117"/>
      <c r="N109" s="110">
        <v>36.700000000000003</v>
      </c>
      <c r="O109" s="110">
        <v>24</v>
      </c>
      <c r="P109" s="110">
        <v>1.8</v>
      </c>
      <c r="Q109" s="110">
        <v>1.8</v>
      </c>
      <c r="R109" s="112">
        <f t="shared" si="1"/>
        <v>16.074999999999999</v>
      </c>
    </row>
    <row r="110" spans="1:18" x14ac:dyDescent="0.35">
      <c r="A110" s="118">
        <v>106</v>
      </c>
      <c r="B110" s="119">
        <v>242732</v>
      </c>
      <c r="C110" s="120">
        <v>200601</v>
      </c>
      <c r="D110" s="120" t="s">
        <v>53</v>
      </c>
      <c r="E110" s="120" t="s">
        <v>75</v>
      </c>
      <c r="F110" s="120">
        <v>710</v>
      </c>
      <c r="G110" s="120">
        <v>159.54</v>
      </c>
      <c r="H110" s="120">
        <v>0</v>
      </c>
      <c r="I110" s="127">
        <v>224.54</v>
      </c>
      <c r="J110" s="120">
        <v>31.63</v>
      </c>
      <c r="K110" s="127">
        <v>10.92</v>
      </c>
      <c r="L110" s="127">
        <v>0.68</v>
      </c>
      <c r="M110" s="117"/>
      <c r="N110" s="110">
        <v>16.8</v>
      </c>
      <c r="O110" s="110">
        <v>76</v>
      </c>
      <c r="P110" s="110">
        <v>1.2</v>
      </c>
      <c r="Q110" s="110">
        <v>1.4</v>
      </c>
      <c r="R110" s="112">
        <f t="shared" si="1"/>
        <v>23.85</v>
      </c>
    </row>
    <row r="111" spans="1:18" x14ac:dyDescent="0.35">
      <c r="A111" s="118">
        <v>107</v>
      </c>
      <c r="B111" s="119">
        <v>242733</v>
      </c>
      <c r="C111" s="120">
        <v>200601</v>
      </c>
      <c r="D111" s="120" t="s">
        <v>53</v>
      </c>
      <c r="E111" s="120" t="s">
        <v>75</v>
      </c>
      <c r="F111" s="120">
        <v>710</v>
      </c>
      <c r="G111" s="120">
        <v>173.5</v>
      </c>
      <c r="H111" s="120">
        <v>0</v>
      </c>
      <c r="I111" s="127">
        <v>238.5</v>
      </c>
      <c r="J111" s="120">
        <v>33.590000000000003</v>
      </c>
      <c r="K111" s="127">
        <v>14.93</v>
      </c>
      <c r="L111" s="127">
        <v>0.87</v>
      </c>
      <c r="M111" s="117"/>
      <c r="N111" s="110">
        <v>9.6999999999999993</v>
      </c>
      <c r="O111" s="110">
        <v>31</v>
      </c>
      <c r="P111" s="110">
        <v>0.8</v>
      </c>
      <c r="Q111" s="110">
        <v>0</v>
      </c>
      <c r="R111" s="112">
        <f t="shared" si="1"/>
        <v>10.375</v>
      </c>
    </row>
    <row r="112" spans="1:18" x14ac:dyDescent="0.35">
      <c r="A112" s="118">
        <v>108</v>
      </c>
      <c r="B112" s="119">
        <v>242734</v>
      </c>
      <c r="C112" s="120">
        <v>200601</v>
      </c>
      <c r="D112" s="120" t="s">
        <v>53</v>
      </c>
      <c r="E112" s="120" t="s">
        <v>75</v>
      </c>
      <c r="F112" s="120">
        <v>710</v>
      </c>
      <c r="G112" s="120">
        <v>197.87</v>
      </c>
      <c r="H112" s="120">
        <v>0</v>
      </c>
      <c r="I112" s="127">
        <v>262.87</v>
      </c>
      <c r="J112" s="120">
        <v>37.020000000000003</v>
      </c>
      <c r="K112" s="127">
        <v>25.34</v>
      </c>
      <c r="L112" s="127">
        <v>0.86</v>
      </c>
      <c r="M112" s="117"/>
      <c r="N112" s="110">
        <v>1.1000000000000001</v>
      </c>
      <c r="O112" s="110">
        <v>8</v>
      </c>
      <c r="P112" s="110">
        <v>1.4</v>
      </c>
      <c r="Q112" s="110">
        <v>0</v>
      </c>
      <c r="R112" s="112">
        <f t="shared" si="1"/>
        <v>2.625</v>
      </c>
    </row>
    <row r="113" spans="1:18" x14ac:dyDescent="0.35">
      <c r="A113" s="118">
        <v>109</v>
      </c>
      <c r="B113" s="119">
        <v>242735</v>
      </c>
      <c r="C113" s="120">
        <v>200601</v>
      </c>
      <c r="D113" s="120" t="s">
        <v>53</v>
      </c>
      <c r="E113" s="120" t="s">
        <v>75</v>
      </c>
      <c r="F113" s="120">
        <v>710</v>
      </c>
      <c r="G113" s="120">
        <v>227.6</v>
      </c>
      <c r="H113" s="120">
        <v>0</v>
      </c>
      <c r="I113" s="127">
        <v>292.60000000000002</v>
      </c>
      <c r="J113" s="120">
        <v>41.21</v>
      </c>
      <c r="K113" s="127">
        <v>30.71</v>
      </c>
      <c r="L113" s="127">
        <v>0.87</v>
      </c>
      <c r="M113" s="117"/>
      <c r="N113" s="110">
        <v>2.4</v>
      </c>
      <c r="O113" s="110">
        <v>52</v>
      </c>
      <c r="P113" s="111">
        <v>0.4</v>
      </c>
      <c r="Q113" s="111">
        <v>0.2</v>
      </c>
      <c r="R113" s="112">
        <f t="shared" si="1"/>
        <v>13.75</v>
      </c>
    </row>
    <row r="114" spans="1:18" x14ac:dyDescent="0.35">
      <c r="A114" s="118">
        <v>110</v>
      </c>
      <c r="B114" s="119">
        <v>242736</v>
      </c>
      <c r="C114" s="120">
        <v>200601</v>
      </c>
      <c r="D114" s="120" t="s">
        <v>53</v>
      </c>
      <c r="E114" s="120" t="s">
        <v>75</v>
      </c>
      <c r="F114" s="120">
        <v>710</v>
      </c>
      <c r="G114" s="120">
        <v>253.5</v>
      </c>
      <c r="H114" s="120">
        <v>0</v>
      </c>
      <c r="I114" s="127">
        <v>318.5</v>
      </c>
      <c r="J114" s="120">
        <v>44.86</v>
      </c>
      <c r="K114" s="127">
        <v>27.24</v>
      </c>
      <c r="L114" s="127">
        <v>1.25</v>
      </c>
      <c r="M114" s="117"/>
      <c r="N114" s="110">
        <v>7.6</v>
      </c>
      <c r="O114" s="110">
        <v>30</v>
      </c>
      <c r="P114" s="111">
        <v>0</v>
      </c>
      <c r="Q114" s="111">
        <v>0</v>
      </c>
      <c r="R114" s="112">
        <f t="shared" si="1"/>
        <v>9.4</v>
      </c>
    </row>
    <row r="115" spans="1:18" x14ac:dyDescent="0.35">
      <c r="A115" s="118">
        <v>111</v>
      </c>
      <c r="B115" s="119">
        <v>242737</v>
      </c>
      <c r="C115" s="120">
        <v>200601</v>
      </c>
      <c r="D115" s="120" t="s">
        <v>53</v>
      </c>
      <c r="E115" s="120" t="s">
        <v>75</v>
      </c>
      <c r="F115" s="120">
        <v>710</v>
      </c>
      <c r="G115" s="120">
        <v>267.62</v>
      </c>
      <c r="H115" s="120">
        <v>0</v>
      </c>
      <c r="I115" s="127">
        <v>332.62</v>
      </c>
      <c r="J115" s="120">
        <v>46.85</v>
      </c>
      <c r="K115" s="127">
        <v>15.42</v>
      </c>
      <c r="L115" s="127">
        <v>1.22</v>
      </c>
      <c r="M115" s="117"/>
      <c r="N115" s="110">
        <v>10.199999999999999</v>
      </c>
      <c r="O115" s="110">
        <v>40</v>
      </c>
      <c r="P115" s="111">
        <v>4.2</v>
      </c>
      <c r="Q115" s="111">
        <v>4.5999999999999996</v>
      </c>
      <c r="R115" s="112">
        <f t="shared" si="1"/>
        <v>14.750000000000002</v>
      </c>
    </row>
    <row r="116" spans="1:18" x14ac:dyDescent="0.35">
      <c r="A116" s="118">
        <v>112</v>
      </c>
      <c r="B116" s="119">
        <v>242738</v>
      </c>
      <c r="C116" s="120">
        <v>200601</v>
      </c>
      <c r="D116" s="120" t="s">
        <v>53</v>
      </c>
      <c r="E116" s="120" t="s">
        <v>75</v>
      </c>
      <c r="F116" s="120">
        <v>710</v>
      </c>
      <c r="G116" s="120">
        <v>280.61</v>
      </c>
      <c r="H116" s="120">
        <v>0</v>
      </c>
      <c r="I116" s="127">
        <v>345.61</v>
      </c>
      <c r="J116" s="120">
        <v>48.68</v>
      </c>
      <c r="K116" s="127">
        <v>14.28</v>
      </c>
      <c r="L116" s="127">
        <v>1.2</v>
      </c>
      <c r="M116" s="117"/>
      <c r="N116" s="110">
        <v>4.5999999999999996</v>
      </c>
      <c r="O116" s="110">
        <v>30</v>
      </c>
      <c r="P116" s="111">
        <v>0</v>
      </c>
      <c r="Q116" s="111">
        <v>0</v>
      </c>
      <c r="R116" s="112">
        <f t="shared" si="1"/>
        <v>8.65</v>
      </c>
    </row>
    <row r="117" spans="1:18" x14ac:dyDescent="0.35">
      <c r="A117" s="118">
        <v>113</v>
      </c>
      <c r="B117" s="119">
        <v>242739</v>
      </c>
      <c r="C117" s="120">
        <v>200601</v>
      </c>
      <c r="D117" s="120" t="s">
        <v>53</v>
      </c>
      <c r="E117" s="120" t="s">
        <v>75</v>
      </c>
      <c r="F117" s="120">
        <v>710</v>
      </c>
      <c r="G117" s="120">
        <v>0</v>
      </c>
      <c r="H117" s="120">
        <v>0</v>
      </c>
      <c r="I117" s="127">
        <v>0</v>
      </c>
      <c r="J117" s="120">
        <v>0</v>
      </c>
      <c r="K117" s="127">
        <v>0</v>
      </c>
      <c r="L117" s="127">
        <v>0</v>
      </c>
      <c r="M117" s="117"/>
      <c r="N117" s="110">
        <v>21.1</v>
      </c>
      <c r="O117" s="110">
        <v>21</v>
      </c>
      <c r="P117" s="111">
        <v>2.6</v>
      </c>
      <c r="Q117" s="111">
        <v>0.8</v>
      </c>
      <c r="R117" s="112">
        <f t="shared" si="1"/>
        <v>11.375</v>
      </c>
    </row>
    <row r="118" spans="1:18" x14ac:dyDescent="0.35">
      <c r="A118" s="118">
        <v>114</v>
      </c>
      <c r="B118" s="119">
        <v>242740</v>
      </c>
      <c r="C118" s="120">
        <v>200601</v>
      </c>
      <c r="D118" s="120" t="s">
        <v>53</v>
      </c>
      <c r="E118" s="120" t="s">
        <v>75</v>
      </c>
      <c r="F118" s="120">
        <v>710</v>
      </c>
      <c r="G118" s="120">
        <v>309.2</v>
      </c>
      <c r="H118" s="120">
        <v>0</v>
      </c>
      <c r="I118" s="127">
        <v>374.2</v>
      </c>
      <c r="J118" s="120">
        <v>52.7</v>
      </c>
      <c r="K118" s="127">
        <v>13.67</v>
      </c>
      <c r="L118" s="127">
        <v>1.21</v>
      </c>
      <c r="M118" s="117"/>
      <c r="N118" s="110">
        <v>14.2</v>
      </c>
      <c r="O118" s="110"/>
      <c r="P118" s="111">
        <v>0.8</v>
      </c>
      <c r="Q118" s="111">
        <v>0.2</v>
      </c>
      <c r="R118" s="112">
        <f t="shared" si="1"/>
        <v>5.0666666666666664</v>
      </c>
    </row>
    <row r="119" spans="1:18" x14ac:dyDescent="0.35">
      <c r="A119" s="118">
        <v>115</v>
      </c>
      <c r="B119" s="119">
        <v>242741</v>
      </c>
      <c r="C119" s="120">
        <v>200601</v>
      </c>
      <c r="D119" s="120" t="s">
        <v>53</v>
      </c>
      <c r="E119" s="120" t="s">
        <v>75</v>
      </c>
      <c r="F119" s="120">
        <v>710</v>
      </c>
      <c r="G119" s="120">
        <v>320.72000000000003</v>
      </c>
      <c r="H119" s="120">
        <v>0</v>
      </c>
      <c r="I119" s="127">
        <v>385.72</v>
      </c>
      <c r="J119" s="120">
        <v>54.33</v>
      </c>
      <c r="K119" s="127">
        <v>12.82</v>
      </c>
      <c r="L119" s="127">
        <v>1.21</v>
      </c>
      <c r="M119" s="117"/>
      <c r="N119" s="110">
        <v>4.0999999999999996</v>
      </c>
      <c r="O119" s="110">
        <v>27</v>
      </c>
      <c r="P119" s="111">
        <v>0.8</v>
      </c>
      <c r="Q119" s="111">
        <v>0</v>
      </c>
      <c r="R119" s="112">
        <f t="shared" si="1"/>
        <v>7.9750000000000005</v>
      </c>
    </row>
    <row r="120" spans="1:18" x14ac:dyDescent="0.35">
      <c r="A120" s="118">
        <v>116</v>
      </c>
      <c r="B120" s="119">
        <v>242742</v>
      </c>
      <c r="C120" s="120">
        <v>200601</v>
      </c>
      <c r="D120" s="120" t="s">
        <v>53</v>
      </c>
      <c r="E120" s="120" t="s">
        <v>75</v>
      </c>
      <c r="F120" s="120">
        <v>710</v>
      </c>
      <c r="G120" s="120">
        <v>329.15</v>
      </c>
      <c r="H120" s="120">
        <v>0</v>
      </c>
      <c r="I120" s="127">
        <v>394.15</v>
      </c>
      <c r="J120" s="120">
        <v>55.51</v>
      </c>
      <c r="K120" s="127">
        <v>9.73</v>
      </c>
      <c r="L120" s="127">
        <v>1.21</v>
      </c>
      <c r="M120" s="117"/>
      <c r="N120" s="110">
        <v>2.8</v>
      </c>
      <c r="O120" s="110">
        <v>60</v>
      </c>
      <c r="P120" s="111">
        <v>0</v>
      </c>
      <c r="Q120" s="111">
        <v>0</v>
      </c>
      <c r="R120" s="112">
        <f t="shared" si="1"/>
        <v>15.7</v>
      </c>
    </row>
    <row r="121" spans="1:18" x14ac:dyDescent="0.35">
      <c r="A121" s="118">
        <v>117</v>
      </c>
      <c r="B121" s="119">
        <v>242743</v>
      </c>
      <c r="C121" s="120">
        <v>200601</v>
      </c>
      <c r="D121" s="120" t="s">
        <v>53</v>
      </c>
      <c r="E121" s="120" t="s">
        <v>75</v>
      </c>
      <c r="F121" s="120">
        <v>710</v>
      </c>
      <c r="G121" s="120">
        <v>332.13</v>
      </c>
      <c r="H121" s="120">
        <v>0</v>
      </c>
      <c r="I121" s="127">
        <v>397.13</v>
      </c>
      <c r="J121" s="120">
        <v>55.93</v>
      </c>
      <c r="K121" s="127">
        <v>4.33</v>
      </c>
      <c r="L121" s="127">
        <v>1.2</v>
      </c>
      <c r="M121" s="117"/>
      <c r="N121" s="110">
        <v>2.1</v>
      </c>
      <c r="O121" s="110">
        <v>20</v>
      </c>
      <c r="P121" s="111">
        <v>0</v>
      </c>
      <c r="Q121" s="111">
        <v>3.8</v>
      </c>
      <c r="R121" s="112">
        <f t="shared" si="1"/>
        <v>6.4750000000000005</v>
      </c>
    </row>
    <row r="122" spans="1:18" x14ac:dyDescent="0.35">
      <c r="A122" s="118">
        <v>118</v>
      </c>
      <c r="B122" s="119">
        <v>242744</v>
      </c>
      <c r="C122" s="120">
        <v>200601</v>
      </c>
      <c r="D122" s="120" t="s">
        <v>53</v>
      </c>
      <c r="E122" s="120" t="s">
        <v>75</v>
      </c>
      <c r="F122" s="120">
        <v>710</v>
      </c>
      <c r="G122" s="120">
        <v>339.55</v>
      </c>
      <c r="H122" s="120">
        <v>0</v>
      </c>
      <c r="I122" s="127">
        <v>404.55</v>
      </c>
      <c r="J122" s="120">
        <v>56.98</v>
      </c>
      <c r="K122" s="127">
        <v>9.1300000000000008</v>
      </c>
      <c r="L122" s="127">
        <v>1.55</v>
      </c>
      <c r="M122" s="117"/>
      <c r="N122" s="110">
        <v>1.8</v>
      </c>
      <c r="O122" s="110">
        <v>10</v>
      </c>
      <c r="P122" s="111">
        <v>0</v>
      </c>
      <c r="Q122" s="111">
        <v>0</v>
      </c>
      <c r="R122" s="112">
        <f t="shared" si="1"/>
        <v>2.95</v>
      </c>
    </row>
    <row r="123" spans="1:18" x14ac:dyDescent="0.35">
      <c r="A123" s="118">
        <v>119</v>
      </c>
      <c r="B123" s="119">
        <v>242745</v>
      </c>
      <c r="C123" s="120">
        <v>200601</v>
      </c>
      <c r="D123" s="120" t="s">
        <v>53</v>
      </c>
      <c r="E123" s="120" t="s">
        <v>75</v>
      </c>
      <c r="F123" s="120">
        <v>710</v>
      </c>
      <c r="G123" s="120">
        <v>346.1</v>
      </c>
      <c r="H123" s="120">
        <v>0</v>
      </c>
      <c r="I123" s="127">
        <v>411.1</v>
      </c>
      <c r="J123" s="120">
        <v>57.9</v>
      </c>
      <c r="K123" s="127">
        <v>8.27</v>
      </c>
      <c r="L123" s="127">
        <v>1.55</v>
      </c>
      <c r="M123" s="117"/>
      <c r="N123" s="110">
        <v>0.1</v>
      </c>
      <c r="O123" s="110"/>
      <c r="P123" s="111">
        <v>0</v>
      </c>
      <c r="Q123" s="111">
        <v>0.6</v>
      </c>
      <c r="R123" s="112">
        <f t="shared" si="1"/>
        <v>0.23333333333333331</v>
      </c>
    </row>
    <row r="124" spans="1:18" x14ac:dyDescent="0.35">
      <c r="A124" s="118">
        <v>120</v>
      </c>
      <c r="B124" s="119">
        <v>242746</v>
      </c>
      <c r="C124" s="120">
        <v>200601</v>
      </c>
      <c r="D124" s="120" t="s">
        <v>53</v>
      </c>
      <c r="E124" s="120" t="s">
        <v>75</v>
      </c>
      <c r="F124" s="120">
        <v>710</v>
      </c>
      <c r="G124" s="120">
        <v>350.66</v>
      </c>
      <c r="H124" s="120">
        <v>0</v>
      </c>
      <c r="I124" s="127">
        <v>415.66</v>
      </c>
      <c r="J124" s="120">
        <v>58.54</v>
      </c>
      <c r="K124" s="127">
        <v>6.45</v>
      </c>
      <c r="L124" s="127">
        <v>1.72</v>
      </c>
      <c r="M124" s="117"/>
      <c r="N124" s="110">
        <v>0</v>
      </c>
      <c r="O124" s="110">
        <v>17</v>
      </c>
      <c r="P124" s="111">
        <v>5</v>
      </c>
      <c r="Q124" s="111">
        <v>4</v>
      </c>
      <c r="R124" s="112">
        <f t="shared" si="1"/>
        <v>6.5</v>
      </c>
    </row>
    <row r="125" spans="1:18" x14ac:dyDescent="0.35">
      <c r="A125" s="118">
        <v>121</v>
      </c>
      <c r="B125" s="119">
        <v>242747</v>
      </c>
      <c r="C125" s="120">
        <v>200601</v>
      </c>
      <c r="D125" s="120" t="s">
        <v>53</v>
      </c>
      <c r="E125" s="120" t="s">
        <v>75</v>
      </c>
      <c r="F125" s="120">
        <v>710</v>
      </c>
      <c r="G125" s="120">
        <v>356.71</v>
      </c>
      <c r="H125" s="120">
        <v>0</v>
      </c>
      <c r="I125" s="127">
        <v>421.71</v>
      </c>
      <c r="J125" s="120">
        <v>59.4</v>
      </c>
      <c r="K125" s="127">
        <v>7.95</v>
      </c>
      <c r="L125" s="127">
        <v>1.73</v>
      </c>
      <c r="M125" s="117"/>
      <c r="N125" s="110">
        <v>11.5</v>
      </c>
      <c r="O125" s="110">
        <v>16</v>
      </c>
      <c r="P125" s="111">
        <v>0</v>
      </c>
      <c r="Q125" s="111">
        <v>1.2</v>
      </c>
      <c r="R125" s="112">
        <f t="shared" si="1"/>
        <v>7.1749999999999998</v>
      </c>
    </row>
    <row r="126" spans="1:18" x14ac:dyDescent="0.35">
      <c r="A126" s="118">
        <v>122</v>
      </c>
      <c r="B126" s="119">
        <v>242748</v>
      </c>
      <c r="C126" s="120">
        <v>200601</v>
      </c>
      <c r="D126" s="120" t="s">
        <v>53</v>
      </c>
      <c r="E126" s="120" t="s">
        <v>75</v>
      </c>
      <c r="F126" s="120">
        <v>710</v>
      </c>
      <c r="G126" s="120">
        <v>360.32</v>
      </c>
      <c r="H126" s="120">
        <v>0</v>
      </c>
      <c r="I126" s="127">
        <v>425.32</v>
      </c>
      <c r="J126" s="120">
        <v>59.9</v>
      </c>
      <c r="K126" s="127">
        <v>5.43</v>
      </c>
      <c r="L126" s="127">
        <v>1.73</v>
      </c>
      <c r="M126" s="117"/>
      <c r="N126" s="110">
        <v>5.7</v>
      </c>
      <c r="O126" s="110">
        <v>18</v>
      </c>
      <c r="P126" s="111">
        <v>0</v>
      </c>
      <c r="Q126" s="111">
        <v>0</v>
      </c>
      <c r="R126" s="112">
        <f t="shared" si="1"/>
        <v>5.9249999999999998</v>
      </c>
    </row>
    <row r="127" spans="1:18" x14ac:dyDescent="0.35">
      <c r="A127" s="118">
        <v>123</v>
      </c>
      <c r="B127" s="119">
        <v>242749</v>
      </c>
      <c r="C127" s="120">
        <v>200601</v>
      </c>
      <c r="D127" s="120" t="s">
        <v>53</v>
      </c>
      <c r="E127" s="120" t="s">
        <v>75</v>
      </c>
      <c r="F127" s="120">
        <v>710</v>
      </c>
      <c r="G127" s="120">
        <v>363.96</v>
      </c>
      <c r="H127" s="120">
        <v>0</v>
      </c>
      <c r="I127" s="127">
        <v>428.96</v>
      </c>
      <c r="J127" s="120">
        <v>60.42</v>
      </c>
      <c r="K127" s="127">
        <v>5.46</v>
      </c>
      <c r="L127" s="127">
        <v>1.72</v>
      </c>
      <c r="M127" s="117"/>
      <c r="N127" s="110">
        <v>7.5</v>
      </c>
      <c r="O127" s="110">
        <v>18</v>
      </c>
      <c r="P127" s="111">
        <v>4.5999999999999996</v>
      </c>
      <c r="Q127" s="111">
        <v>2.6</v>
      </c>
      <c r="R127" s="112">
        <f t="shared" si="1"/>
        <v>8.1750000000000007</v>
      </c>
    </row>
    <row r="128" spans="1:18" x14ac:dyDescent="0.35">
      <c r="A128" s="118">
        <v>124</v>
      </c>
      <c r="B128" s="119">
        <v>242750</v>
      </c>
      <c r="C128" s="120">
        <v>200601</v>
      </c>
      <c r="D128" s="120" t="s">
        <v>53</v>
      </c>
      <c r="E128" s="120" t="s">
        <v>75</v>
      </c>
      <c r="F128" s="120">
        <v>710</v>
      </c>
      <c r="G128" s="120">
        <v>372.08</v>
      </c>
      <c r="H128" s="120">
        <v>0</v>
      </c>
      <c r="I128" s="127">
        <v>437.08</v>
      </c>
      <c r="J128" s="120">
        <v>61.56</v>
      </c>
      <c r="K128" s="127">
        <v>11.23</v>
      </c>
      <c r="L128" s="127">
        <v>3</v>
      </c>
      <c r="M128" s="117"/>
      <c r="N128" s="110">
        <v>47</v>
      </c>
      <c r="O128" s="110">
        <v>33</v>
      </c>
      <c r="P128" s="111">
        <v>1.8</v>
      </c>
      <c r="Q128" s="111">
        <v>0.4</v>
      </c>
      <c r="R128" s="112">
        <f t="shared" si="1"/>
        <v>20.55</v>
      </c>
    </row>
    <row r="129" spans="1:18" x14ac:dyDescent="0.35">
      <c r="A129" s="118">
        <v>125</v>
      </c>
      <c r="B129" s="119">
        <v>242751</v>
      </c>
      <c r="C129" s="120">
        <v>200601</v>
      </c>
      <c r="D129" s="120" t="s">
        <v>53</v>
      </c>
      <c r="E129" s="120" t="s">
        <v>75</v>
      </c>
      <c r="F129" s="120">
        <v>710</v>
      </c>
      <c r="G129" s="120">
        <v>376.57</v>
      </c>
      <c r="H129" s="120">
        <v>0</v>
      </c>
      <c r="I129" s="127">
        <v>441.57</v>
      </c>
      <c r="J129" s="120">
        <v>62.19</v>
      </c>
      <c r="K129" s="127">
        <v>7.61</v>
      </c>
      <c r="L129" s="127">
        <v>3.01</v>
      </c>
      <c r="M129" s="117"/>
      <c r="N129" s="110">
        <v>4</v>
      </c>
      <c r="O129" s="110">
        <v>3</v>
      </c>
      <c r="P129" s="111">
        <v>1.8</v>
      </c>
      <c r="Q129" s="111">
        <v>9.1999999999999993</v>
      </c>
      <c r="R129" s="112">
        <f t="shared" si="1"/>
        <v>4.5</v>
      </c>
    </row>
    <row r="130" spans="1:18" x14ac:dyDescent="0.35">
      <c r="A130" s="118">
        <v>126</v>
      </c>
      <c r="B130" s="119">
        <v>242752</v>
      </c>
      <c r="C130" s="120">
        <v>200601</v>
      </c>
      <c r="D130" s="120" t="s">
        <v>53</v>
      </c>
      <c r="E130" s="120" t="s">
        <v>75</v>
      </c>
      <c r="F130" s="120">
        <v>710</v>
      </c>
      <c r="G130" s="120">
        <v>372.45</v>
      </c>
      <c r="H130" s="120">
        <v>0</v>
      </c>
      <c r="I130" s="127">
        <v>437.45</v>
      </c>
      <c r="J130" s="120">
        <v>61.61</v>
      </c>
      <c r="K130" s="127">
        <v>0</v>
      </c>
      <c r="L130" s="127">
        <v>3.01</v>
      </c>
      <c r="M130" s="117"/>
      <c r="N130" s="110">
        <v>0.5</v>
      </c>
      <c r="O130" s="110">
        <v>0</v>
      </c>
      <c r="P130" s="111">
        <v>13</v>
      </c>
      <c r="Q130" s="111">
        <v>30</v>
      </c>
      <c r="R130" s="112">
        <f t="shared" si="1"/>
        <v>10.875</v>
      </c>
    </row>
    <row r="131" spans="1:18" x14ac:dyDescent="0.35">
      <c r="A131" s="118">
        <v>127</v>
      </c>
      <c r="B131" s="119">
        <v>242753</v>
      </c>
      <c r="C131" s="120">
        <v>200601</v>
      </c>
      <c r="D131" s="120" t="s">
        <v>53</v>
      </c>
      <c r="E131" s="120" t="s">
        <v>75</v>
      </c>
      <c r="F131" s="120">
        <v>710</v>
      </c>
      <c r="G131" s="120">
        <v>370.96</v>
      </c>
      <c r="H131" s="120">
        <v>0</v>
      </c>
      <c r="I131" s="127">
        <v>435.96</v>
      </c>
      <c r="J131" s="120">
        <v>61.4</v>
      </c>
      <c r="K131" s="127">
        <v>1.62</v>
      </c>
      <c r="L131" s="127">
        <v>3.02</v>
      </c>
      <c r="M131" s="117"/>
      <c r="N131" s="110">
        <v>0</v>
      </c>
      <c r="O131" s="110">
        <v>3</v>
      </c>
      <c r="P131" s="111">
        <v>40.4</v>
      </c>
      <c r="Q131" s="111">
        <v>0.2</v>
      </c>
      <c r="R131" s="112">
        <f t="shared" si="1"/>
        <v>10.9</v>
      </c>
    </row>
    <row r="132" spans="1:18" x14ac:dyDescent="0.35">
      <c r="A132" s="118">
        <v>128</v>
      </c>
      <c r="B132" s="119">
        <v>242754</v>
      </c>
      <c r="C132" s="120">
        <v>200601</v>
      </c>
      <c r="D132" s="120" t="s">
        <v>53</v>
      </c>
      <c r="E132" s="120" t="s">
        <v>75</v>
      </c>
      <c r="F132" s="120">
        <v>710</v>
      </c>
      <c r="G132" s="120">
        <v>371.33</v>
      </c>
      <c r="H132" s="120">
        <v>0</v>
      </c>
      <c r="I132" s="127">
        <v>436.33</v>
      </c>
      <c r="J132" s="120">
        <v>61.45</v>
      </c>
      <c r="K132" s="127">
        <v>3.48</v>
      </c>
      <c r="L132" s="127">
        <v>3.02</v>
      </c>
      <c r="M132" s="117"/>
      <c r="N132" s="110">
        <v>10</v>
      </c>
      <c r="O132" s="110">
        <v>1</v>
      </c>
      <c r="P132" s="111">
        <v>0</v>
      </c>
      <c r="Q132" s="111">
        <v>0</v>
      </c>
      <c r="R132" s="112">
        <f t="shared" si="1"/>
        <v>2.75</v>
      </c>
    </row>
    <row r="133" spans="1:18" x14ac:dyDescent="0.35">
      <c r="A133" s="118">
        <v>129</v>
      </c>
      <c r="B133" s="119">
        <v>242755</v>
      </c>
      <c r="C133" s="120">
        <v>200601</v>
      </c>
      <c r="D133" s="120" t="s">
        <v>53</v>
      </c>
      <c r="E133" s="120" t="s">
        <v>75</v>
      </c>
      <c r="F133" s="120">
        <v>710</v>
      </c>
      <c r="G133" s="120">
        <v>372.08</v>
      </c>
      <c r="H133" s="120">
        <v>0</v>
      </c>
      <c r="I133" s="127">
        <v>437.08</v>
      </c>
      <c r="J133" s="120">
        <v>61.56</v>
      </c>
      <c r="K133" s="127">
        <v>3.86</v>
      </c>
      <c r="L133" s="127">
        <v>3.02</v>
      </c>
      <c r="M133" s="117"/>
      <c r="N133" s="110">
        <v>1.1000000000000001</v>
      </c>
      <c r="O133" s="110">
        <v>3</v>
      </c>
      <c r="P133" s="111">
        <v>0.2</v>
      </c>
      <c r="Q133" s="111">
        <v>0</v>
      </c>
      <c r="R133" s="112">
        <f t="shared" ref="R133:R196" si="2">AVERAGE(N133:Q133)</f>
        <v>1.075</v>
      </c>
    </row>
    <row r="134" spans="1:18" x14ac:dyDescent="0.35">
      <c r="A134" s="118">
        <v>130</v>
      </c>
      <c r="B134" s="119">
        <v>242756</v>
      </c>
      <c r="C134" s="120">
        <v>200601</v>
      </c>
      <c r="D134" s="120" t="s">
        <v>53</v>
      </c>
      <c r="E134" s="120" t="s">
        <v>75</v>
      </c>
      <c r="F134" s="120">
        <v>710</v>
      </c>
      <c r="G134" s="120">
        <v>372.45</v>
      </c>
      <c r="H134" s="120">
        <v>0</v>
      </c>
      <c r="I134" s="127">
        <v>437.45</v>
      </c>
      <c r="J134" s="120">
        <v>61.61</v>
      </c>
      <c r="K134" s="127">
        <v>3.49</v>
      </c>
      <c r="L134" s="127">
        <v>3.01</v>
      </c>
      <c r="M134" s="117"/>
      <c r="N134" s="110">
        <v>30</v>
      </c>
      <c r="O134" s="110">
        <v>0</v>
      </c>
      <c r="P134" s="111">
        <v>0</v>
      </c>
      <c r="Q134" s="111">
        <v>0</v>
      </c>
      <c r="R134" s="112">
        <f t="shared" si="2"/>
        <v>7.5</v>
      </c>
    </row>
    <row r="135" spans="1:18" x14ac:dyDescent="0.35">
      <c r="A135" s="118">
        <v>131</v>
      </c>
      <c r="B135" s="119">
        <v>242757</v>
      </c>
      <c r="C135" s="120">
        <v>200601</v>
      </c>
      <c r="D135" s="120" t="s">
        <v>53</v>
      </c>
      <c r="E135" s="120" t="s">
        <v>75</v>
      </c>
      <c r="F135" s="120">
        <v>710</v>
      </c>
      <c r="G135" s="120">
        <v>372.82</v>
      </c>
      <c r="H135" s="120">
        <v>0</v>
      </c>
      <c r="I135" s="127">
        <v>437.82</v>
      </c>
      <c r="J135" s="120">
        <v>61.66</v>
      </c>
      <c r="K135" s="127">
        <v>3.5</v>
      </c>
      <c r="L135" s="127">
        <v>3.02</v>
      </c>
      <c r="M135" s="117"/>
      <c r="N135" s="110">
        <v>0</v>
      </c>
      <c r="O135" s="110"/>
      <c r="P135" s="111">
        <v>53.2</v>
      </c>
      <c r="Q135" s="111">
        <v>27.2</v>
      </c>
      <c r="R135" s="112">
        <f t="shared" si="2"/>
        <v>26.8</v>
      </c>
    </row>
    <row r="136" spans="1:18" x14ac:dyDescent="0.35">
      <c r="A136" s="118">
        <v>132</v>
      </c>
      <c r="B136" s="119">
        <v>242758</v>
      </c>
      <c r="C136" s="120">
        <v>200601</v>
      </c>
      <c r="D136" s="120" t="s">
        <v>53</v>
      </c>
      <c r="E136" s="120" t="s">
        <v>75</v>
      </c>
      <c r="F136" s="120">
        <v>710</v>
      </c>
      <c r="G136" s="120">
        <v>372.08</v>
      </c>
      <c r="H136" s="120">
        <v>0</v>
      </c>
      <c r="I136" s="127">
        <v>437.08</v>
      </c>
      <c r="J136" s="120">
        <v>61.56</v>
      </c>
      <c r="K136" s="127">
        <v>2.38</v>
      </c>
      <c r="L136" s="127">
        <v>3.03</v>
      </c>
      <c r="M136" s="117"/>
      <c r="N136" s="110">
        <v>0</v>
      </c>
      <c r="O136" s="110">
        <v>2</v>
      </c>
      <c r="P136" s="111">
        <v>0.4</v>
      </c>
      <c r="Q136" s="111">
        <v>0</v>
      </c>
      <c r="R136" s="112">
        <f t="shared" si="2"/>
        <v>0.6</v>
      </c>
    </row>
    <row r="137" spans="1:18" x14ac:dyDescent="0.35">
      <c r="A137" s="118">
        <v>133</v>
      </c>
      <c r="B137" s="119">
        <v>242759</v>
      </c>
      <c r="C137" s="120">
        <v>200601</v>
      </c>
      <c r="D137" s="120" t="s">
        <v>53</v>
      </c>
      <c r="E137" s="120" t="s">
        <v>75</v>
      </c>
      <c r="F137" s="120">
        <v>710</v>
      </c>
      <c r="G137" s="120">
        <v>371.33</v>
      </c>
      <c r="H137" s="120">
        <v>0</v>
      </c>
      <c r="I137" s="127">
        <v>436.33</v>
      </c>
      <c r="J137" s="120">
        <v>61.45</v>
      </c>
      <c r="K137" s="127">
        <v>2.37</v>
      </c>
      <c r="L137" s="127">
        <v>3.01</v>
      </c>
      <c r="M137" s="117"/>
      <c r="N137" s="110">
        <v>0.3</v>
      </c>
      <c r="O137" s="110"/>
      <c r="P137" s="111">
        <v>0</v>
      </c>
      <c r="Q137" s="111">
        <v>0</v>
      </c>
      <c r="R137" s="112">
        <f t="shared" si="2"/>
        <v>9.9999999999999992E-2</v>
      </c>
    </row>
    <row r="138" spans="1:18" x14ac:dyDescent="0.35">
      <c r="A138" s="118">
        <v>134</v>
      </c>
      <c r="B138" s="119">
        <v>242760</v>
      </c>
      <c r="C138" s="120">
        <v>200601</v>
      </c>
      <c r="D138" s="120" t="s">
        <v>53</v>
      </c>
      <c r="E138" s="120" t="s">
        <v>75</v>
      </c>
      <c r="F138" s="120">
        <v>710</v>
      </c>
      <c r="G138" s="120">
        <v>369.85</v>
      </c>
      <c r="H138" s="120">
        <v>0</v>
      </c>
      <c r="I138" s="127">
        <v>434.85</v>
      </c>
      <c r="J138" s="120">
        <v>61.25</v>
      </c>
      <c r="K138" s="127">
        <v>1.64</v>
      </c>
      <c r="L138" s="127">
        <v>3.02</v>
      </c>
      <c r="M138" s="117"/>
      <c r="N138" s="110">
        <v>20.3</v>
      </c>
      <c r="O138" s="110">
        <v>58</v>
      </c>
      <c r="P138" s="111">
        <v>4.2</v>
      </c>
      <c r="Q138" s="111">
        <v>3.6</v>
      </c>
      <c r="R138" s="112">
        <f t="shared" si="2"/>
        <v>21.524999999999999</v>
      </c>
    </row>
    <row r="139" spans="1:18" x14ac:dyDescent="0.35">
      <c r="A139" s="118">
        <v>135</v>
      </c>
      <c r="B139" s="119">
        <v>242761</v>
      </c>
      <c r="C139" s="120">
        <v>200601</v>
      </c>
      <c r="D139" s="120" t="s">
        <v>53</v>
      </c>
      <c r="E139" s="120" t="s">
        <v>75</v>
      </c>
      <c r="F139" s="120">
        <v>710</v>
      </c>
      <c r="G139" s="120">
        <v>368.74</v>
      </c>
      <c r="H139" s="120">
        <v>0</v>
      </c>
      <c r="I139" s="127">
        <v>433.74</v>
      </c>
      <c r="J139" s="120">
        <v>61.09</v>
      </c>
      <c r="K139" s="127">
        <v>2.0099999999999998</v>
      </c>
      <c r="L139" s="127">
        <v>3.03</v>
      </c>
      <c r="M139" s="117"/>
      <c r="N139" s="110">
        <v>0.9</v>
      </c>
      <c r="O139" s="110">
        <v>27</v>
      </c>
      <c r="P139" s="111">
        <v>3.6</v>
      </c>
      <c r="Q139" s="111">
        <v>8.6</v>
      </c>
      <c r="R139" s="112">
        <f t="shared" si="2"/>
        <v>10.025</v>
      </c>
    </row>
    <row r="140" spans="1:18" x14ac:dyDescent="0.35">
      <c r="A140" s="118">
        <v>136</v>
      </c>
      <c r="B140" s="119">
        <v>242762</v>
      </c>
      <c r="C140" s="120">
        <v>200601</v>
      </c>
      <c r="D140" s="120" t="s">
        <v>53</v>
      </c>
      <c r="E140" s="120" t="s">
        <v>75</v>
      </c>
      <c r="F140" s="120">
        <v>710</v>
      </c>
      <c r="G140" s="120">
        <v>369.48</v>
      </c>
      <c r="H140" s="120">
        <v>0</v>
      </c>
      <c r="I140" s="127">
        <v>434.48</v>
      </c>
      <c r="J140" s="120">
        <v>61.19</v>
      </c>
      <c r="K140" s="127">
        <v>3.44</v>
      </c>
      <c r="L140" s="127">
        <v>2.6</v>
      </c>
      <c r="M140" s="117"/>
      <c r="N140" s="110">
        <v>27</v>
      </c>
      <c r="O140" s="110">
        <v>8.4</v>
      </c>
      <c r="P140" s="111">
        <v>0.2</v>
      </c>
      <c r="Q140" s="111">
        <v>0.2</v>
      </c>
      <c r="R140" s="112">
        <f t="shared" si="2"/>
        <v>8.9500000000000011</v>
      </c>
    </row>
    <row r="141" spans="1:18" x14ac:dyDescent="0.35">
      <c r="A141" s="118">
        <v>137</v>
      </c>
      <c r="B141" s="119">
        <v>242763</v>
      </c>
      <c r="C141" s="120">
        <v>200601</v>
      </c>
      <c r="D141" s="120" t="s">
        <v>53</v>
      </c>
      <c r="E141" s="120" t="s">
        <v>75</v>
      </c>
      <c r="F141" s="120">
        <v>710</v>
      </c>
      <c r="G141" s="120">
        <v>369.85</v>
      </c>
      <c r="H141" s="120">
        <v>0</v>
      </c>
      <c r="I141" s="127">
        <v>434.85</v>
      </c>
      <c r="J141" s="120">
        <v>61.25</v>
      </c>
      <c r="K141" s="127">
        <v>2.85</v>
      </c>
      <c r="L141" s="127">
        <v>2.38</v>
      </c>
      <c r="M141" s="117"/>
      <c r="N141" s="110">
        <v>2.4</v>
      </c>
      <c r="O141" s="110">
        <v>13</v>
      </c>
      <c r="P141" s="111">
        <v>0</v>
      </c>
      <c r="Q141" s="111">
        <v>1.4</v>
      </c>
      <c r="R141" s="112">
        <f t="shared" si="2"/>
        <v>4.2</v>
      </c>
    </row>
    <row r="142" spans="1:18" x14ac:dyDescent="0.35">
      <c r="A142" s="118">
        <v>138</v>
      </c>
      <c r="B142" s="119">
        <v>242764</v>
      </c>
      <c r="C142" s="120">
        <v>200601</v>
      </c>
      <c r="D142" s="120" t="s">
        <v>53</v>
      </c>
      <c r="E142" s="120" t="s">
        <v>75</v>
      </c>
      <c r="F142" s="120">
        <v>710</v>
      </c>
      <c r="G142" s="120">
        <v>370.59</v>
      </c>
      <c r="H142" s="120">
        <v>0</v>
      </c>
      <c r="I142" s="127">
        <v>435.59</v>
      </c>
      <c r="J142" s="120">
        <v>61.35</v>
      </c>
      <c r="K142" s="127">
        <v>3</v>
      </c>
      <c r="L142" s="127">
        <v>2.0699999999999998</v>
      </c>
      <c r="M142" s="117"/>
      <c r="N142" s="110">
        <v>6</v>
      </c>
      <c r="O142" s="110"/>
      <c r="P142" s="111">
        <v>11.2</v>
      </c>
      <c r="Q142" s="111">
        <v>53.6</v>
      </c>
      <c r="R142" s="112">
        <f t="shared" si="2"/>
        <v>23.599999999999998</v>
      </c>
    </row>
    <row r="143" spans="1:18" x14ac:dyDescent="0.35">
      <c r="A143" s="118">
        <v>139</v>
      </c>
      <c r="B143" s="119">
        <v>242765</v>
      </c>
      <c r="C143" s="120">
        <v>200601</v>
      </c>
      <c r="D143" s="120" t="s">
        <v>53</v>
      </c>
      <c r="E143" s="120" t="s">
        <v>75</v>
      </c>
      <c r="F143" s="120">
        <v>710</v>
      </c>
      <c r="G143" s="120">
        <v>370.96</v>
      </c>
      <c r="H143" s="120">
        <v>0</v>
      </c>
      <c r="I143" s="127">
        <v>435.96</v>
      </c>
      <c r="J143" s="120">
        <v>61.4</v>
      </c>
      <c r="K143" s="127">
        <v>2.63</v>
      </c>
      <c r="L143" s="127">
        <v>2.0699999999999998</v>
      </c>
      <c r="M143" s="117"/>
      <c r="N143" s="110">
        <v>5.3</v>
      </c>
      <c r="O143" s="110"/>
      <c r="P143" s="111">
        <v>17.8</v>
      </c>
      <c r="Q143" s="111">
        <v>40.4</v>
      </c>
      <c r="R143" s="112">
        <f t="shared" si="2"/>
        <v>21.166666666666668</v>
      </c>
    </row>
    <row r="144" spans="1:18" x14ac:dyDescent="0.35">
      <c r="A144" s="118">
        <v>140</v>
      </c>
      <c r="B144" s="119">
        <v>242766</v>
      </c>
      <c r="C144" s="120">
        <v>200601</v>
      </c>
      <c r="D144" s="120" t="s">
        <v>53</v>
      </c>
      <c r="E144" s="120" t="s">
        <v>75</v>
      </c>
      <c r="F144" s="120">
        <v>710</v>
      </c>
      <c r="G144" s="120">
        <v>371.33</v>
      </c>
      <c r="H144" s="120">
        <v>0</v>
      </c>
      <c r="I144" s="127">
        <v>436.33</v>
      </c>
      <c r="J144" s="120">
        <v>61.45</v>
      </c>
      <c r="K144" s="127">
        <v>2.13</v>
      </c>
      <c r="L144" s="127">
        <v>1.72</v>
      </c>
      <c r="M144" s="117"/>
      <c r="N144" s="110">
        <v>7.5</v>
      </c>
      <c r="O144" s="110">
        <v>2</v>
      </c>
      <c r="P144" s="111">
        <v>43.6</v>
      </c>
      <c r="Q144" s="111">
        <v>0.8</v>
      </c>
      <c r="R144" s="112">
        <f t="shared" si="2"/>
        <v>13.475</v>
      </c>
    </row>
    <row r="145" spans="1:18" x14ac:dyDescent="0.35">
      <c r="A145" s="118">
        <v>141</v>
      </c>
      <c r="B145" s="119">
        <v>242767</v>
      </c>
      <c r="C145" s="120">
        <v>200601</v>
      </c>
      <c r="D145" s="120" t="s">
        <v>53</v>
      </c>
      <c r="E145" s="120" t="s">
        <v>75</v>
      </c>
      <c r="F145" s="120">
        <v>710</v>
      </c>
      <c r="G145" s="120">
        <v>372.08</v>
      </c>
      <c r="H145" s="120">
        <v>0</v>
      </c>
      <c r="I145" s="127">
        <v>437.08</v>
      </c>
      <c r="J145" s="120">
        <v>61.56</v>
      </c>
      <c r="K145" s="127">
        <v>2.56</v>
      </c>
      <c r="L145" s="127">
        <v>1.72</v>
      </c>
      <c r="M145" s="117"/>
      <c r="N145" s="110">
        <v>17.5</v>
      </c>
      <c r="O145" s="110"/>
      <c r="P145" s="111">
        <v>6.6</v>
      </c>
      <c r="Q145" s="111">
        <v>26</v>
      </c>
      <c r="R145" s="112">
        <f t="shared" si="2"/>
        <v>16.7</v>
      </c>
    </row>
    <row r="146" spans="1:18" x14ac:dyDescent="0.35">
      <c r="A146" s="118">
        <v>142</v>
      </c>
      <c r="B146" s="119">
        <v>242768</v>
      </c>
      <c r="C146" s="120">
        <v>200601</v>
      </c>
      <c r="D146" s="120" t="s">
        <v>53</v>
      </c>
      <c r="E146" s="120" t="s">
        <v>75</v>
      </c>
      <c r="F146" s="120">
        <v>710</v>
      </c>
      <c r="G146" s="120">
        <v>0</v>
      </c>
      <c r="H146" s="120">
        <v>0</v>
      </c>
      <c r="I146" s="127">
        <v>0</v>
      </c>
      <c r="J146" s="120">
        <v>0</v>
      </c>
      <c r="K146" s="127">
        <v>0</v>
      </c>
      <c r="L146" s="127">
        <v>0</v>
      </c>
      <c r="M146" s="117"/>
      <c r="N146" s="110">
        <v>17.5</v>
      </c>
      <c r="O146" s="110">
        <v>48</v>
      </c>
      <c r="P146" s="111">
        <v>1.6</v>
      </c>
      <c r="Q146" s="111">
        <v>0.2</v>
      </c>
      <c r="R146" s="112">
        <f t="shared" si="2"/>
        <v>16.824999999999999</v>
      </c>
    </row>
    <row r="147" spans="1:18" x14ac:dyDescent="0.35">
      <c r="A147" s="118">
        <v>143</v>
      </c>
      <c r="B147" s="119">
        <v>242769</v>
      </c>
      <c r="C147" s="120">
        <v>200601</v>
      </c>
      <c r="D147" s="120" t="s">
        <v>53</v>
      </c>
      <c r="E147" s="120" t="s">
        <v>75</v>
      </c>
      <c r="F147" s="120">
        <v>710</v>
      </c>
      <c r="G147" s="120">
        <v>0</v>
      </c>
      <c r="H147" s="120">
        <v>0</v>
      </c>
      <c r="I147" s="127">
        <v>0</v>
      </c>
      <c r="J147" s="120">
        <v>0</v>
      </c>
      <c r="K147" s="127">
        <v>0</v>
      </c>
      <c r="L147" s="127">
        <v>0</v>
      </c>
      <c r="M147" s="117"/>
      <c r="N147" s="110">
        <v>9.5</v>
      </c>
      <c r="O147" s="110">
        <v>10</v>
      </c>
      <c r="P147" s="111">
        <v>0.4</v>
      </c>
      <c r="Q147" s="111">
        <v>0</v>
      </c>
      <c r="R147" s="112">
        <f t="shared" si="2"/>
        <v>4.9749999999999996</v>
      </c>
    </row>
    <row r="148" spans="1:18" x14ac:dyDescent="0.35">
      <c r="A148" s="118">
        <v>144</v>
      </c>
      <c r="B148" s="119">
        <v>242770</v>
      </c>
      <c r="C148" s="120">
        <v>200601</v>
      </c>
      <c r="D148" s="120" t="s">
        <v>53</v>
      </c>
      <c r="E148" s="120" t="s">
        <v>75</v>
      </c>
      <c r="F148" s="120">
        <v>710</v>
      </c>
      <c r="G148" s="120">
        <v>378.46</v>
      </c>
      <c r="H148" s="120">
        <v>0</v>
      </c>
      <c r="I148" s="127">
        <v>443.46</v>
      </c>
      <c r="J148" s="120">
        <v>62.46</v>
      </c>
      <c r="K148" s="127">
        <v>4.34</v>
      </c>
      <c r="L148" s="127">
        <v>0.34</v>
      </c>
      <c r="M148" s="117"/>
      <c r="N148" s="110">
        <v>20.5</v>
      </c>
      <c r="O148" s="110">
        <v>33</v>
      </c>
      <c r="P148" s="111">
        <v>0.8</v>
      </c>
      <c r="Q148" s="111">
        <v>1.8</v>
      </c>
      <c r="R148" s="112">
        <f t="shared" si="2"/>
        <v>14.024999999999999</v>
      </c>
    </row>
    <row r="149" spans="1:18" x14ac:dyDescent="0.35">
      <c r="A149" s="118">
        <v>145</v>
      </c>
      <c r="B149" s="119">
        <v>242771</v>
      </c>
      <c r="C149" s="120">
        <v>200601</v>
      </c>
      <c r="D149" s="120" t="s">
        <v>53</v>
      </c>
      <c r="E149" s="120" t="s">
        <v>75</v>
      </c>
      <c r="F149" s="120">
        <v>710</v>
      </c>
      <c r="G149" s="120">
        <v>383.02</v>
      </c>
      <c r="H149" s="120">
        <v>0</v>
      </c>
      <c r="I149" s="127">
        <v>448.02</v>
      </c>
      <c r="J149" s="120">
        <v>63.1</v>
      </c>
      <c r="K149" s="127">
        <v>5.56</v>
      </c>
      <c r="L149" s="127">
        <v>0.87</v>
      </c>
      <c r="M149" s="117"/>
      <c r="N149" s="110">
        <v>8.1</v>
      </c>
      <c r="O149" s="110">
        <v>33</v>
      </c>
      <c r="P149" s="111">
        <v>0</v>
      </c>
      <c r="Q149" s="111">
        <v>2.2000000000000002</v>
      </c>
      <c r="R149" s="112">
        <f t="shared" si="2"/>
        <v>10.825000000000001</v>
      </c>
    </row>
    <row r="150" spans="1:18" x14ac:dyDescent="0.35">
      <c r="A150" s="118">
        <v>146</v>
      </c>
      <c r="B150" s="119">
        <v>242772</v>
      </c>
      <c r="C150" s="120">
        <v>200601</v>
      </c>
      <c r="D150" s="120" t="s">
        <v>53</v>
      </c>
      <c r="E150" s="120" t="s">
        <v>75</v>
      </c>
      <c r="F150" s="120">
        <v>710</v>
      </c>
      <c r="G150" s="120">
        <v>384.93</v>
      </c>
      <c r="H150" s="120">
        <v>0</v>
      </c>
      <c r="I150" s="127">
        <v>449.93</v>
      </c>
      <c r="J150" s="120">
        <v>63.37</v>
      </c>
      <c r="K150" s="127">
        <v>2.91</v>
      </c>
      <c r="L150" s="127">
        <v>0.87</v>
      </c>
      <c r="M150" s="117"/>
      <c r="N150" s="110">
        <v>0</v>
      </c>
      <c r="O150" s="110">
        <v>13</v>
      </c>
      <c r="P150" s="111">
        <v>1.2</v>
      </c>
      <c r="Q150" s="111">
        <v>0</v>
      </c>
      <c r="R150" s="112">
        <f t="shared" si="2"/>
        <v>3.55</v>
      </c>
    </row>
    <row r="151" spans="1:18" x14ac:dyDescent="0.35">
      <c r="A151" s="118">
        <v>147</v>
      </c>
      <c r="B151" s="119">
        <v>242773</v>
      </c>
      <c r="C151" s="120">
        <v>200601</v>
      </c>
      <c r="D151" s="120" t="s">
        <v>53</v>
      </c>
      <c r="E151" s="120" t="s">
        <v>75</v>
      </c>
      <c r="F151" s="120">
        <v>710</v>
      </c>
      <c r="G151" s="120">
        <v>386.47</v>
      </c>
      <c r="H151" s="120">
        <v>0</v>
      </c>
      <c r="I151" s="127">
        <v>451.47</v>
      </c>
      <c r="J151" s="120">
        <v>63.59</v>
      </c>
      <c r="K151" s="127">
        <v>2.99</v>
      </c>
      <c r="L151" s="127">
        <v>1.3</v>
      </c>
      <c r="M151" s="117"/>
      <c r="N151" s="110">
        <v>6.3</v>
      </c>
      <c r="O151" s="110">
        <v>48</v>
      </c>
      <c r="P151" s="111">
        <v>20.2</v>
      </c>
      <c r="Q151" s="111">
        <v>28.8</v>
      </c>
      <c r="R151" s="112">
        <f t="shared" si="2"/>
        <v>25.824999999999999</v>
      </c>
    </row>
    <row r="152" spans="1:18" x14ac:dyDescent="0.35">
      <c r="A152" s="118">
        <v>148</v>
      </c>
      <c r="B152" s="119">
        <v>242774</v>
      </c>
      <c r="C152" s="120">
        <v>200601</v>
      </c>
      <c r="D152" s="120" t="s">
        <v>53</v>
      </c>
      <c r="E152" s="120" t="s">
        <v>75</v>
      </c>
      <c r="F152" s="120">
        <v>710</v>
      </c>
      <c r="G152" s="120">
        <v>389.16</v>
      </c>
      <c r="H152" s="120">
        <v>0</v>
      </c>
      <c r="I152" s="127">
        <v>454.16</v>
      </c>
      <c r="J152" s="120">
        <v>63.97</v>
      </c>
      <c r="K152" s="127">
        <v>4.16</v>
      </c>
      <c r="L152" s="127">
        <v>1.3</v>
      </c>
      <c r="M152" s="117"/>
      <c r="N152" s="110">
        <v>5.0999999999999996</v>
      </c>
      <c r="O152" s="110"/>
      <c r="P152" s="111">
        <v>1</v>
      </c>
      <c r="Q152" s="111">
        <v>27.6</v>
      </c>
      <c r="R152" s="112">
        <f t="shared" si="2"/>
        <v>11.233333333333334</v>
      </c>
    </row>
    <row r="153" spans="1:18" x14ac:dyDescent="0.35">
      <c r="A153" s="118">
        <v>149</v>
      </c>
      <c r="B153" s="119">
        <v>242775</v>
      </c>
      <c r="C153" s="120">
        <v>200601</v>
      </c>
      <c r="D153" s="120" t="s">
        <v>53</v>
      </c>
      <c r="E153" s="120" t="s">
        <v>75</v>
      </c>
      <c r="F153" s="120">
        <v>710</v>
      </c>
      <c r="G153" s="120">
        <v>393.82</v>
      </c>
      <c r="H153" s="120">
        <v>0</v>
      </c>
      <c r="I153" s="127">
        <v>458.82</v>
      </c>
      <c r="J153" s="120">
        <v>64.62</v>
      </c>
      <c r="K153" s="127">
        <v>5.63</v>
      </c>
      <c r="L153" s="127">
        <v>0.83</v>
      </c>
      <c r="M153" s="117"/>
      <c r="N153" s="110">
        <v>8.8000000000000007</v>
      </c>
      <c r="O153" s="110">
        <v>19</v>
      </c>
      <c r="P153" s="111">
        <v>2.8</v>
      </c>
      <c r="Q153" s="111">
        <v>0.2</v>
      </c>
      <c r="R153" s="112">
        <f t="shared" si="2"/>
        <v>7.7</v>
      </c>
    </row>
    <row r="154" spans="1:18" x14ac:dyDescent="0.35">
      <c r="A154" s="118">
        <v>150</v>
      </c>
      <c r="B154" s="119">
        <v>242776</v>
      </c>
      <c r="C154" s="120">
        <v>200601</v>
      </c>
      <c r="D154" s="120" t="s">
        <v>53</v>
      </c>
      <c r="E154" s="120" t="s">
        <v>75</v>
      </c>
      <c r="F154" s="120">
        <v>710</v>
      </c>
      <c r="G154" s="120">
        <v>398.13</v>
      </c>
      <c r="H154" s="120">
        <v>0</v>
      </c>
      <c r="I154" s="127">
        <v>463.13</v>
      </c>
      <c r="J154" s="120">
        <v>65.23</v>
      </c>
      <c r="K154" s="127">
        <v>4.84</v>
      </c>
      <c r="L154" s="127">
        <v>0</v>
      </c>
      <c r="M154" s="117"/>
      <c r="N154" s="110">
        <v>18.399999999999999</v>
      </c>
      <c r="O154" s="110"/>
      <c r="P154" s="111">
        <v>2.2000000000000002</v>
      </c>
      <c r="Q154" s="111">
        <v>6.8</v>
      </c>
      <c r="R154" s="112">
        <f t="shared" si="2"/>
        <v>9.1333333333333329</v>
      </c>
    </row>
    <row r="155" spans="1:18" x14ac:dyDescent="0.35">
      <c r="A155" s="118">
        <v>151</v>
      </c>
      <c r="B155" s="119">
        <v>242777</v>
      </c>
      <c r="C155" s="120">
        <v>200601</v>
      </c>
      <c r="D155" s="120" t="s">
        <v>53</v>
      </c>
      <c r="E155" s="120" t="s">
        <v>75</v>
      </c>
      <c r="F155" s="120">
        <v>710</v>
      </c>
      <c r="G155" s="120">
        <v>408.04</v>
      </c>
      <c r="H155" s="120">
        <v>0</v>
      </c>
      <c r="I155" s="127">
        <v>473.04</v>
      </c>
      <c r="J155" s="120">
        <v>66.63</v>
      </c>
      <c r="K155" s="127">
        <v>10.44</v>
      </c>
      <c r="L155" s="127">
        <v>0</v>
      </c>
      <c r="M155" s="117"/>
      <c r="N155" s="110">
        <v>7.4</v>
      </c>
      <c r="O155" s="110">
        <v>9</v>
      </c>
      <c r="P155" s="111">
        <v>0.6</v>
      </c>
      <c r="Q155" s="111">
        <v>0</v>
      </c>
      <c r="R155" s="112">
        <f t="shared" si="2"/>
        <v>4.25</v>
      </c>
    </row>
    <row r="156" spans="1:18" x14ac:dyDescent="0.35">
      <c r="A156" s="118">
        <v>152</v>
      </c>
      <c r="B156" s="119">
        <v>242778</v>
      </c>
      <c r="C156" s="120">
        <v>200601</v>
      </c>
      <c r="D156" s="120" t="s">
        <v>53</v>
      </c>
      <c r="E156" s="120" t="s">
        <v>75</v>
      </c>
      <c r="F156" s="120">
        <v>710</v>
      </c>
      <c r="G156" s="120">
        <v>416.49</v>
      </c>
      <c r="H156" s="120">
        <v>0</v>
      </c>
      <c r="I156" s="127">
        <v>481.49</v>
      </c>
      <c r="J156" s="120">
        <v>67.819999999999993</v>
      </c>
      <c r="K156" s="127">
        <v>9.1300000000000008</v>
      </c>
      <c r="L156" s="127">
        <v>0</v>
      </c>
      <c r="M156" s="117"/>
      <c r="N156" s="110">
        <v>0.9</v>
      </c>
      <c r="O156" s="110">
        <v>13</v>
      </c>
      <c r="P156" s="111">
        <v>0</v>
      </c>
      <c r="Q156" s="111">
        <v>0</v>
      </c>
      <c r="R156" s="112">
        <f t="shared" si="2"/>
        <v>3.4750000000000001</v>
      </c>
    </row>
    <row r="157" spans="1:18" x14ac:dyDescent="0.35">
      <c r="A157" s="118">
        <v>153</v>
      </c>
      <c r="B157" s="119">
        <v>242779</v>
      </c>
      <c r="C157" s="120">
        <v>200601</v>
      </c>
      <c r="D157" s="120" t="s">
        <v>53</v>
      </c>
      <c r="E157" s="120" t="s">
        <v>75</v>
      </c>
      <c r="F157" s="120">
        <v>710</v>
      </c>
      <c r="G157" s="120">
        <v>424.64</v>
      </c>
      <c r="H157" s="120">
        <v>0</v>
      </c>
      <c r="I157" s="127">
        <v>489.64</v>
      </c>
      <c r="J157" s="120">
        <v>68.959999999999994</v>
      </c>
      <c r="K157" s="127">
        <v>9.3800000000000008</v>
      </c>
      <c r="L157" s="127">
        <v>1.1200000000000001</v>
      </c>
      <c r="M157" s="117"/>
      <c r="N157" s="110">
        <v>2.8</v>
      </c>
      <c r="O157" s="110">
        <v>21</v>
      </c>
      <c r="P157" s="111">
        <v>0</v>
      </c>
      <c r="Q157" s="111">
        <v>2</v>
      </c>
      <c r="R157" s="112">
        <f t="shared" si="2"/>
        <v>6.45</v>
      </c>
    </row>
    <row r="158" spans="1:18" x14ac:dyDescent="0.35">
      <c r="A158" s="118">
        <v>154</v>
      </c>
      <c r="B158" s="119">
        <v>242780</v>
      </c>
      <c r="C158" s="120">
        <v>200601</v>
      </c>
      <c r="D158" s="120" t="s">
        <v>53</v>
      </c>
      <c r="E158" s="120" t="s">
        <v>75</v>
      </c>
      <c r="F158" s="120">
        <v>710</v>
      </c>
      <c r="G158" s="120">
        <v>427.93</v>
      </c>
      <c r="H158" s="120">
        <v>0</v>
      </c>
      <c r="I158" s="127">
        <v>492.93</v>
      </c>
      <c r="J158" s="120">
        <v>69.430000000000007</v>
      </c>
      <c r="K158" s="127">
        <v>4.29</v>
      </c>
      <c r="L158" s="127">
        <v>0.9</v>
      </c>
      <c r="M158" s="117"/>
      <c r="N158" s="110">
        <v>5.8</v>
      </c>
      <c r="O158" s="110">
        <v>45</v>
      </c>
      <c r="P158" s="111">
        <v>0.4</v>
      </c>
      <c r="Q158" s="111">
        <v>1.4</v>
      </c>
      <c r="R158" s="112">
        <f t="shared" si="2"/>
        <v>13.149999999999999</v>
      </c>
    </row>
    <row r="159" spans="1:18" x14ac:dyDescent="0.35">
      <c r="A159" s="118">
        <v>155</v>
      </c>
      <c r="B159" s="119">
        <v>242781</v>
      </c>
      <c r="C159" s="120">
        <v>200601</v>
      </c>
      <c r="D159" s="120" t="s">
        <v>53</v>
      </c>
      <c r="E159" s="120" t="s">
        <v>75</v>
      </c>
      <c r="F159" s="120">
        <v>710</v>
      </c>
      <c r="G159" s="120">
        <v>431.64</v>
      </c>
      <c r="H159" s="120">
        <v>0</v>
      </c>
      <c r="I159" s="127">
        <v>496.64</v>
      </c>
      <c r="J159" s="120">
        <v>69.95</v>
      </c>
      <c r="K159" s="127">
        <v>4.72</v>
      </c>
      <c r="L159" s="127">
        <v>0.9</v>
      </c>
      <c r="M159" s="117"/>
      <c r="N159" s="110">
        <v>0.6</v>
      </c>
      <c r="O159" s="110"/>
      <c r="P159" s="111">
        <v>12.4</v>
      </c>
      <c r="Q159" s="111">
        <v>0.6</v>
      </c>
      <c r="R159" s="112">
        <f t="shared" si="2"/>
        <v>4.5333333333333332</v>
      </c>
    </row>
    <row r="160" spans="1:18" x14ac:dyDescent="0.35">
      <c r="A160" s="118">
        <v>156</v>
      </c>
      <c r="B160" s="119">
        <v>242782</v>
      </c>
      <c r="C160" s="120">
        <v>200601</v>
      </c>
      <c r="D160" s="120" t="s">
        <v>53</v>
      </c>
      <c r="E160" s="120" t="s">
        <v>75</v>
      </c>
      <c r="F160" s="120">
        <v>710</v>
      </c>
      <c r="G160" s="120">
        <v>436.62</v>
      </c>
      <c r="H160" s="120">
        <v>0</v>
      </c>
      <c r="I160" s="127">
        <v>501.62</v>
      </c>
      <c r="J160" s="120">
        <v>70.650000000000006</v>
      </c>
      <c r="K160" s="127">
        <v>6.08</v>
      </c>
      <c r="L160" s="127">
        <v>0</v>
      </c>
      <c r="M160" s="117"/>
      <c r="N160" s="110">
        <v>5.0999999999999996</v>
      </c>
      <c r="O160" s="110">
        <v>5</v>
      </c>
      <c r="P160" s="111">
        <v>0.6</v>
      </c>
      <c r="Q160" s="111">
        <v>0.6</v>
      </c>
      <c r="R160" s="112">
        <f t="shared" si="2"/>
        <v>2.8249999999999997</v>
      </c>
    </row>
    <row r="161" spans="1:18" x14ac:dyDescent="0.35">
      <c r="A161" s="118">
        <v>157</v>
      </c>
      <c r="B161" s="119">
        <v>242783</v>
      </c>
      <c r="C161" s="120">
        <v>200601</v>
      </c>
      <c r="D161" s="120" t="s">
        <v>53</v>
      </c>
      <c r="E161" s="120" t="s">
        <v>75</v>
      </c>
      <c r="F161" s="120">
        <v>710</v>
      </c>
      <c r="G161" s="120">
        <v>442.48</v>
      </c>
      <c r="H161" s="120">
        <v>0</v>
      </c>
      <c r="I161" s="127">
        <v>507.48</v>
      </c>
      <c r="J161" s="120">
        <v>71.48</v>
      </c>
      <c r="K161" s="127">
        <v>6.85</v>
      </c>
      <c r="L161" s="127">
        <v>0</v>
      </c>
      <c r="M161" s="117"/>
      <c r="N161" s="110">
        <v>0</v>
      </c>
      <c r="O161" s="110">
        <v>3</v>
      </c>
      <c r="P161" s="111">
        <v>0</v>
      </c>
      <c r="Q161" s="111">
        <v>1</v>
      </c>
      <c r="R161" s="112">
        <f t="shared" si="2"/>
        <v>1</v>
      </c>
    </row>
    <row r="162" spans="1:18" x14ac:dyDescent="0.35">
      <c r="A162" s="118">
        <v>158</v>
      </c>
      <c r="B162" s="119">
        <v>242784</v>
      </c>
      <c r="C162" s="120">
        <v>200601</v>
      </c>
      <c r="D162" s="120" t="s">
        <v>53</v>
      </c>
      <c r="E162" s="120" t="s">
        <v>75</v>
      </c>
      <c r="F162" s="120">
        <v>710</v>
      </c>
      <c r="G162" s="120">
        <v>449.64</v>
      </c>
      <c r="H162" s="120">
        <v>0</v>
      </c>
      <c r="I162" s="127">
        <v>514.64</v>
      </c>
      <c r="J162" s="120">
        <v>72.48</v>
      </c>
      <c r="K162" s="127">
        <v>8.16</v>
      </c>
      <c r="L162" s="127">
        <v>0</v>
      </c>
      <c r="M162" s="117"/>
      <c r="N162" s="110">
        <v>26</v>
      </c>
      <c r="O162" s="110">
        <v>3</v>
      </c>
      <c r="P162" s="111">
        <v>1.2</v>
      </c>
      <c r="Q162" s="111">
        <v>0.2</v>
      </c>
      <c r="R162" s="112">
        <f t="shared" si="2"/>
        <v>7.6</v>
      </c>
    </row>
    <row r="163" spans="1:18" x14ac:dyDescent="0.35">
      <c r="A163" s="118">
        <v>159</v>
      </c>
      <c r="B163" s="119">
        <v>242785</v>
      </c>
      <c r="C163" s="120">
        <v>200601</v>
      </c>
      <c r="D163" s="120" t="s">
        <v>53</v>
      </c>
      <c r="E163" s="120" t="s">
        <v>75</v>
      </c>
      <c r="F163" s="120">
        <v>710</v>
      </c>
      <c r="G163" s="120">
        <v>455.58</v>
      </c>
      <c r="H163" s="120">
        <v>0</v>
      </c>
      <c r="I163" s="127">
        <v>520.58000000000004</v>
      </c>
      <c r="J163" s="120">
        <v>73.319999999999993</v>
      </c>
      <c r="K163" s="127">
        <v>7.52</v>
      </c>
      <c r="L163" s="127">
        <v>0</v>
      </c>
      <c r="M163" s="117"/>
      <c r="N163" s="110">
        <v>28.1</v>
      </c>
      <c r="O163" s="110">
        <v>41</v>
      </c>
      <c r="P163" s="111">
        <v>34.799999999999997</v>
      </c>
      <c r="Q163" s="111">
        <v>36.6</v>
      </c>
      <c r="R163" s="112">
        <f t="shared" si="2"/>
        <v>35.125</v>
      </c>
    </row>
    <row r="164" spans="1:18" x14ac:dyDescent="0.35">
      <c r="A164" s="118">
        <v>160</v>
      </c>
      <c r="B164" s="119">
        <v>242786</v>
      </c>
      <c r="C164" s="120">
        <v>200601</v>
      </c>
      <c r="D164" s="120" t="s">
        <v>53</v>
      </c>
      <c r="E164" s="120" t="s">
        <v>75</v>
      </c>
      <c r="F164" s="120">
        <v>710</v>
      </c>
      <c r="G164" s="120">
        <v>461.14</v>
      </c>
      <c r="H164" s="120">
        <v>0</v>
      </c>
      <c r="I164" s="127">
        <v>526.14</v>
      </c>
      <c r="J164" s="120">
        <v>74.099999999999994</v>
      </c>
      <c r="K164" s="127">
        <v>7.7</v>
      </c>
      <c r="L164" s="127">
        <v>0.73</v>
      </c>
      <c r="M164" s="117"/>
      <c r="N164" s="110"/>
      <c r="O164" s="110">
        <v>40</v>
      </c>
      <c r="P164" s="111">
        <v>0.8</v>
      </c>
      <c r="Q164" s="111">
        <v>32.200000000000003</v>
      </c>
      <c r="R164" s="112">
        <f t="shared" si="2"/>
        <v>24.333333333333332</v>
      </c>
    </row>
    <row r="165" spans="1:18" x14ac:dyDescent="0.35">
      <c r="A165" s="118">
        <v>161</v>
      </c>
      <c r="B165" s="119">
        <v>242787</v>
      </c>
      <c r="C165" s="120">
        <v>200601</v>
      </c>
      <c r="D165" s="120" t="s">
        <v>53</v>
      </c>
      <c r="E165" s="120" t="s">
        <v>75</v>
      </c>
      <c r="F165" s="120">
        <v>710</v>
      </c>
      <c r="G165" s="120">
        <v>479.28</v>
      </c>
      <c r="H165" s="120">
        <v>0</v>
      </c>
      <c r="I165" s="127">
        <v>544.28</v>
      </c>
      <c r="J165" s="120">
        <v>76.66</v>
      </c>
      <c r="K165" s="127">
        <v>21.76</v>
      </c>
      <c r="L165" s="127">
        <v>1.92</v>
      </c>
      <c r="M165" s="117"/>
      <c r="N165" s="110">
        <v>15</v>
      </c>
      <c r="O165" s="110">
        <v>22</v>
      </c>
      <c r="P165" s="111">
        <v>2.2000000000000002</v>
      </c>
      <c r="Q165" s="111">
        <v>12</v>
      </c>
      <c r="R165" s="112">
        <f t="shared" si="2"/>
        <v>12.8</v>
      </c>
    </row>
    <row r="166" spans="1:18" x14ac:dyDescent="0.35">
      <c r="A166" s="118">
        <v>162</v>
      </c>
      <c r="B166" s="119">
        <v>242788</v>
      </c>
      <c r="C166" s="120">
        <v>200601</v>
      </c>
      <c r="D166" s="120" t="s">
        <v>53</v>
      </c>
      <c r="E166" s="120" t="s">
        <v>75</v>
      </c>
      <c r="F166" s="120">
        <v>710</v>
      </c>
      <c r="G166" s="120">
        <v>480.59</v>
      </c>
      <c r="H166" s="120">
        <v>0</v>
      </c>
      <c r="I166" s="127">
        <v>545.59</v>
      </c>
      <c r="J166" s="120">
        <v>76.84</v>
      </c>
      <c r="K166" s="127">
        <v>9.3800000000000008</v>
      </c>
      <c r="L166" s="127">
        <v>2.79</v>
      </c>
      <c r="M166" s="117"/>
      <c r="N166" s="110">
        <v>27</v>
      </c>
      <c r="O166" s="110">
        <v>19</v>
      </c>
      <c r="P166" s="111">
        <v>1.6</v>
      </c>
      <c r="Q166" s="111">
        <v>2.2000000000000002</v>
      </c>
      <c r="R166" s="112">
        <f t="shared" si="2"/>
        <v>12.450000000000001</v>
      </c>
    </row>
    <row r="167" spans="1:18" x14ac:dyDescent="0.35">
      <c r="A167" s="118">
        <v>163</v>
      </c>
      <c r="B167" s="119">
        <v>242789</v>
      </c>
      <c r="C167" s="120">
        <v>200601</v>
      </c>
      <c r="D167" s="120" t="s">
        <v>53</v>
      </c>
      <c r="E167" s="120" t="s">
        <v>75</v>
      </c>
      <c r="F167" s="120">
        <v>710</v>
      </c>
      <c r="G167" s="120">
        <v>487.59</v>
      </c>
      <c r="H167" s="120">
        <v>0</v>
      </c>
      <c r="I167" s="127">
        <v>552.59</v>
      </c>
      <c r="J167" s="120">
        <v>77.83</v>
      </c>
      <c r="K167" s="127">
        <v>15.35</v>
      </c>
      <c r="L167" s="127">
        <v>3.34</v>
      </c>
      <c r="M167" s="117"/>
      <c r="N167" s="110">
        <v>4</v>
      </c>
      <c r="O167" s="110">
        <v>29</v>
      </c>
      <c r="P167" s="111">
        <v>2</v>
      </c>
      <c r="Q167" s="111">
        <v>5</v>
      </c>
      <c r="R167" s="112">
        <f t="shared" si="2"/>
        <v>10</v>
      </c>
    </row>
    <row r="168" spans="1:18" x14ac:dyDescent="0.35">
      <c r="A168" s="118">
        <v>164</v>
      </c>
      <c r="B168" s="119">
        <v>242790</v>
      </c>
      <c r="C168" s="120">
        <v>200601</v>
      </c>
      <c r="D168" s="120" t="s">
        <v>53</v>
      </c>
      <c r="E168" s="120" t="s">
        <v>75</v>
      </c>
      <c r="F168" s="120">
        <v>710</v>
      </c>
      <c r="G168" s="120">
        <v>488.47</v>
      </c>
      <c r="H168" s="120">
        <v>0</v>
      </c>
      <c r="I168" s="127">
        <v>553.47</v>
      </c>
      <c r="J168" s="120">
        <v>77.95</v>
      </c>
      <c r="K168" s="127">
        <v>9.68</v>
      </c>
      <c r="L168" s="127">
        <v>3.31</v>
      </c>
      <c r="M168" s="117"/>
      <c r="N168" s="110">
        <v>28</v>
      </c>
      <c r="O168" s="110"/>
      <c r="P168" s="111">
        <v>0.6</v>
      </c>
      <c r="Q168" s="111">
        <v>4.4000000000000004</v>
      </c>
      <c r="R168" s="112">
        <f t="shared" si="2"/>
        <v>11</v>
      </c>
    </row>
    <row r="169" spans="1:18" x14ac:dyDescent="0.35">
      <c r="A169" s="118">
        <v>165</v>
      </c>
      <c r="B169" s="119">
        <v>242791</v>
      </c>
      <c r="C169" s="120">
        <v>200601</v>
      </c>
      <c r="D169" s="120" t="s">
        <v>53</v>
      </c>
      <c r="E169" s="120" t="s">
        <v>75</v>
      </c>
      <c r="F169" s="120">
        <v>710</v>
      </c>
      <c r="G169" s="120">
        <v>488.47</v>
      </c>
      <c r="H169" s="120">
        <v>0</v>
      </c>
      <c r="I169" s="127">
        <v>553.47</v>
      </c>
      <c r="J169" s="120">
        <v>77.95</v>
      </c>
      <c r="K169" s="127">
        <v>8.74</v>
      </c>
      <c r="L169" s="127">
        <v>3.25</v>
      </c>
      <c r="M169" s="117"/>
      <c r="N169" s="110">
        <v>7</v>
      </c>
      <c r="O169" s="110">
        <v>43</v>
      </c>
      <c r="P169" s="111">
        <v>1.8</v>
      </c>
      <c r="Q169" s="111">
        <v>3.6</v>
      </c>
      <c r="R169" s="112">
        <f t="shared" si="2"/>
        <v>13.85</v>
      </c>
    </row>
    <row r="170" spans="1:18" x14ac:dyDescent="0.35">
      <c r="A170" s="118">
        <v>166</v>
      </c>
      <c r="B170" s="119">
        <v>242792</v>
      </c>
      <c r="C170" s="120">
        <v>200601</v>
      </c>
      <c r="D170" s="120" t="s">
        <v>53</v>
      </c>
      <c r="E170" s="120" t="s">
        <v>75</v>
      </c>
      <c r="F170" s="120">
        <v>710</v>
      </c>
      <c r="G170" s="120">
        <v>488.47</v>
      </c>
      <c r="H170" s="120">
        <v>0</v>
      </c>
      <c r="I170" s="127">
        <v>553.47</v>
      </c>
      <c r="J170" s="120">
        <v>77.95</v>
      </c>
      <c r="K170" s="127">
        <v>8.74</v>
      </c>
      <c r="L170" s="127">
        <v>3.25</v>
      </c>
      <c r="M170" s="117"/>
      <c r="N170" s="110">
        <v>9</v>
      </c>
      <c r="O170" s="110">
        <v>27</v>
      </c>
      <c r="P170" s="111">
        <v>0.6</v>
      </c>
      <c r="Q170" s="111">
        <v>8</v>
      </c>
      <c r="R170" s="112">
        <f t="shared" si="2"/>
        <v>11.15</v>
      </c>
    </row>
    <row r="171" spans="1:18" x14ac:dyDescent="0.35">
      <c r="A171" s="118">
        <v>167</v>
      </c>
      <c r="B171" s="119">
        <v>242793</v>
      </c>
      <c r="C171" s="120">
        <v>200601</v>
      </c>
      <c r="D171" s="120" t="s">
        <v>53</v>
      </c>
      <c r="E171" s="120" t="s">
        <v>75</v>
      </c>
      <c r="F171" s="120">
        <v>710</v>
      </c>
      <c r="G171" s="120">
        <v>488.03</v>
      </c>
      <c r="H171" s="120">
        <v>0</v>
      </c>
      <c r="I171" s="127">
        <v>553.03</v>
      </c>
      <c r="J171" s="120">
        <v>77.89</v>
      </c>
      <c r="K171" s="127">
        <v>8.3000000000000007</v>
      </c>
      <c r="L171" s="127">
        <v>3.25</v>
      </c>
      <c r="M171" s="117"/>
      <c r="N171" s="110">
        <v>9</v>
      </c>
      <c r="O171" s="110">
        <v>13</v>
      </c>
      <c r="P171" s="111">
        <v>0.8</v>
      </c>
      <c r="Q171" s="111">
        <v>0.2</v>
      </c>
      <c r="R171" s="112">
        <f t="shared" si="2"/>
        <v>5.75</v>
      </c>
    </row>
    <row r="172" spans="1:18" x14ac:dyDescent="0.35">
      <c r="A172" s="118">
        <v>168</v>
      </c>
      <c r="B172" s="119">
        <v>242794</v>
      </c>
      <c r="C172" s="120">
        <v>200601</v>
      </c>
      <c r="D172" s="120" t="s">
        <v>53</v>
      </c>
      <c r="E172" s="120" t="s">
        <v>75</v>
      </c>
      <c r="F172" s="120">
        <v>710</v>
      </c>
      <c r="G172" s="120">
        <v>488.47</v>
      </c>
      <c r="H172" s="120">
        <v>0</v>
      </c>
      <c r="I172" s="127">
        <v>553.47</v>
      </c>
      <c r="J172" s="120">
        <v>77.95</v>
      </c>
      <c r="K172" s="127">
        <v>8.98</v>
      </c>
      <c r="L172" s="127">
        <v>3.33</v>
      </c>
      <c r="M172" s="117"/>
      <c r="N172" s="110">
        <v>4</v>
      </c>
      <c r="O172" s="110">
        <v>0</v>
      </c>
      <c r="P172" s="111">
        <v>0</v>
      </c>
      <c r="Q172" s="111">
        <v>0</v>
      </c>
      <c r="R172" s="112">
        <f t="shared" si="2"/>
        <v>1</v>
      </c>
    </row>
    <row r="173" spans="1:18" x14ac:dyDescent="0.35">
      <c r="A173" s="118">
        <v>169</v>
      </c>
      <c r="B173" s="119">
        <v>242795</v>
      </c>
      <c r="C173" s="120">
        <v>200601</v>
      </c>
      <c r="D173" s="120" t="s">
        <v>53</v>
      </c>
      <c r="E173" s="120" t="s">
        <v>75</v>
      </c>
      <c r="F173" s="120">
        <v>710</v>
      </c>
      <c r="G173" s="120">
        <v>489.78</v>
      </c>
      <c r="H173" s="120">
        <v>0</v>
      </c>
      <c r="I173" s="127">
        <v>554.78</v>
      </c>
      <c r="J173" s="120">
        <v>78.14</v>
      </c>
      <c r="K173" s="127">
        <v>10.050000000000001</v>
      </c>
      <c r="L173" s="127">
        <v>3.25</v>
      </c>
      <c r="M173" s="117"/>
      <c r="N173" s="110">
        <v>0</v>
      </c>
      <c r="O173" s="110">
        <v>0</v>
      </c>
      <c r="P173" s="111">
        <v>0</v>
      </c>
      <c r="Q173" s="111">
        <v>0</v>
      </c>
      <c r="R173" s="112">
        <f t="shared" si="2"/>
        <v>0</v>
      </c>
    </row>
    <row r="174" spans="1:18" x14ac:dyDescent="0.35">
      <c r="A174" s="118">
        <v>170</v>
      </c>
      <c r="B174" s="119">
        <v>242796</v>
      </c>
      <c r="C174" s="120">
        <v>200601</v>
      </c>
      <c r="D174" s="120" t="s">
        <v>53</v>
      </c>
      <c r="E174" s="120" t="s">
        <v>75</v>
      </c>
      <c r="F174" s="120">
        <v>710</v>
      </c>
      <c r="G174" s="120">
        <v>488.91</v>
      </c>
      <c r="H174" s="120">
        <v>0</v>
      </c>
      <c r="I174" s="127">
        <v>553.91</v>
      </c>
      <c r="J174" s="120">
        <v>78.02</v>
      </c>
      <c r="K174" s="127">
        <v>7.87</v>
      </c>
      <c r="L174" s="127">
        <v>3.26</v>
      </c>
      <c r="M174" s="117"/>
      <c r="N174" s="110">
        <v>4</v>
      </c>
      <c r="O174" s="110">
        <v>0</v>
      </c>
      <c r="P174" s="111">
        <v>0</v>
      </c>
      <c r="Q174" s="111">
        <v>0</v>
      </c>
      <c r="R174" s="112">
        <f t="shared" si="2"/>
        <v>1</v>
      </c>
    </row>
    <row r="175" spans="1:18" x14ac:dyDescent="0.35">
      <c r="A175" s="118">
        <v>171</v>
      </c>
      <c r="B175" s="119">
        <v>242797</v>
      </c>
      <c r="C175" s="120">
        <v>200601</v>
      </c>
      <c r="D175" s="120" t="s">
        <v>53</v>
      </c>
      <c r="E175" s="120" t="s">
        <v>75</v>
      </c>
      <c r="F175" s="120">
        <v>710</v>
      </c>
      <c r="G175" s="120">
        <v>487.59</v>
      </c>
      <c r="H175" s="120">
        <v>0</v>
      </c>
      <c r="I175" s="127">
        <v>552.59</v>
      </c>
      <c r="J175" s="120">
        <v>77.83</v>
      </c>
      <c r="K175" s="127">
        <v>7.42</v>
      </c>
      <c r="L175" s="127">
        <v>3.25</v>
      </c>
      <c r="M175" s="117"/>
      <c r="N175" s="110">
        <v>15</v>
      </c>
      <c r="O175" s="110"/>
      <c r="P175" s="111">
        <v>8.8000000000000007</v>
      </c>
      <c r="Q175" s="111">
        <v>5.8</v>
      </c>
      <c r="R175" s="112">
        <f t="shared" si="2"/>
        <v>9.8666666666666671</v>
      </c>
    </row>
    <row r="176" spans="1:18" x14ac:dyDescent="0.35">
      <c r="A176" s="118">
        <v>172</v>
      </c>
      <c r="B176" s="119">
        <v>242798</v>
      </c>
      <c r="C176" s="120">
        <v>200601</v>
      </c>
      <c r="D176" s="120" t="s">
        <v>53</v>
      </c>
      <c r="E176" s="120" t="s">
        <v>75</v>
      </c>
      <c r="F176" s="120">
        <v>710</v>
      </c>
      <c r="G176" s="120">
        <v>485.84</v>
      </c>
      <c r="H176" s="120">
        <v>0</v>
      </c>
      <c r="I176" s="127">
        <v>550.84</v>
      </c>
      <c r="J176" s="120">
        <v>77.58</v>
      </c>
      <c r="K176" s="127">
        <v>6.98</v>
      </c>
      <c r="L176" s="127">
        <v>3.25</v>
      </c>
      <c r="M176" s="117"/>
      <c r="N176" s="110">
        <v>18</v>
      </c>
      <c r="O176" s="110">
        <v>10</v>
      </c>
      <c r="P176" s="111">
        <v>1.8</v>
      </c>
      <c r="Q176" s="111">
        <v>33</v>
      </c>
      <c r="R176" s="112">
        <f t="shared" si="2"/>
        <v>15.7</v>
      </c>
    </row>
    <row r="177" spans="1:18" x14ac:dyDescent="0.35">
      <c r="A177" s="118">
        <v>173</v>
      </c>
      <c r="B177" s="119">
        <v>242799</v>
      </c>
      <c r="C177" s="120">
        <v>200601</v>
      </c>
      <c r="D177" s="120" t="s">
        <v>53</v>
      </c>
      <c r="E177" s="120" t="s">
        <v>75</v>
      </c>
      <c r="F177" s="120">
        <v>710</v>
      </c>
      <c r="G177" s="120">
        <v>482.34</v>
      </c>
      <c r="H177" s="120">
        <v>0</v>
      </c>
      <c r="I177" s="127">
        <v>547.34</v>
      </c>
      <c r="J177" s="120">
        <v>77.09</v>
      </c>
      <c r="K177" s="127">
        <v>5.28</v>
      </c>
      <c r="L177" s="127">
        <v>3.25</v>
      </c>
      <c r="M177" s="117"/>
      <c r="N177" s="110">
        <v>39.6</v>
      </c>
      <c r="O177" s="110">
        <v>13</v>
      </c>
      <c r="P177" s="111">
        <v>55.4</v>
      </c>
      <c r="Q177" s="111">
        <v>0.6</v>
      </c>
      <c r="R177" s="112">
        <f t="shared" si="2"/>
        <v>27.15</v>
      </c>
    </row>
    <row r="178" spans="1:18" x14ac:dyDescent="0.35">
      <c r="A178" s="118">
        <v>174</v>
      </c>
      <c r="B178" s="119">
        <v>242800</v>
      </c>
      <c r="C178" s="120">
        <v>200601</v>
      </c>
      <c r="D178" s="120" t="s">
        <v>53</v>
      </c>
      <c r="E178" s="120" t="s">
        <v>75</v>
      </c>
      <c r="F178" s="120">
        <v>710</v>
      </c>
      <c r="G178" s="120">
        <v>479.72</v>
      </c>
      <c r="H178" s="120">
        <v>0</v>
      </c>
      <c r="I178" s="127">
        <v>544.72</v>
      </c>
      <c r="J178" s="120">
        <v>76.72</v>
      </c>
      <c r="K178" s="127">
        <v>6.18</v>
      </c>
      <c r="L178" s="127">
        <v>3.28</v>
      </c>
      <c r="M178" s="117"/>
      <c r="N178" s="110">
        <v>11</v>
      </c>
      <c r="O178" s="110">
        <v>17</v>
      </c>
      <c r="P178" s="111">
        <v>2.2000000000000002</v>
      </c>
      <c r="Q178" s="111">
        <v>28.6</v>
      </c>
      <c r="R178" s="112">
        <f t="shared" si="2"/>
        <v>14.7</v>
      </c>
    </row>
    <row r="179" spans="1:18" x14ac:dyDescent="0.35">
      <c r="A179" s="118">
        <v>175</v>
      </c>
      <c r="B179" s="119">
        <v>242801</v>
      </c>
      <c r="C179" s="120">
        <v>200601</v>
      </c>
      <c r="D179" s="120" t="s">
        <v>53</v>
      </c>
      <c r="E179" s="120" t="s">
        <v>75</v>
      </c>
      <c r="F179" s="120">
        <v>710</v>
      </c>
      <c r="G179" s="120">
        <v>477.54</v>
      </c>
      <c r="H179" s="120">
        <v>0</v>
      </c>
      <c r="I179" s="127">
        <v>542.54</v>
      </c>
      <c r="J179" s="120">
        <v>76.41</v>
      </c>
      <c r="K179" s="127">
        <v>6.62</v>
      </c>
      <c r="L179" s="127">
        <v>3.28</v>
      </c>
      <c r="M179" s="117"/>
      <c r="N179" s="110"/>
      <c r="O179" s="110">
        <v>13</v>
      </c>
      <c r="P179" s="111">
        <v>11.4</v>
      </c>
      <c r="Q179" s="111">
        <v>49.6</v>
      </c>
      <c r="R179" s="112">
        <f t="shared" si="2"/>
        <v>24.666666666666668</v>
      </c>
    </row>
    <row r="180" spans="1:18" x14ac:dyDescent="0.35">
      <c r="A180" s="118">
        <v>176</v>
      </c>
      <c r="B180" s="119">
        <v>242802</v>
      </c>
      <c r="C180" s="120">
        <v>200601</v>
      </c>
      <c r="D180" s="120" t="s">
        <v>53</v>
      </c>
      <c r="E180" s="120" t="s">
        <v>75</v>
      </c>
      <c r="F180" s="120">
        <v>710</v>
      </c>
      <c r="G180" s="120">
        <v>476.24</v>
      </c>
      <c r="H180" s="120">
        <v>0</v>
      </c>
      <c r="I180" s="127">
        <v>541.24</v>
      </c>
      <c r="J180" s="120">
        <v>76.23</v>
      </c>
      <c r="K180" s="127">
        <v>7.48</v>
      </c>
      <c r="L180" s="127">
        <v>3.26</v>
      </c>
      <c r="M180" s="117"/>
      <c r="N180" s="110">
        <v>9</v>
      </c>
      <c r="O180" s="110">
        <v>18</v>
      </c>
      <c r="P180" s="111">
        <v>2</v>
      </c>
      <c r="Q180" s="111">
        <v>11.2</v>
      </c>
      <c r="R180" s="112">
        <f t="shared" si="2"/>
        <v>10.050000000000001</v>
      </c>
    </row>
    <row r="181" spans="1:18" x14ac:dyDescent="0.35">
      <c r="A181" s="118">
        <v>177</v>
      </c>
      <c r="B181" s="119">
        <v>242803</v>
      </c>
      <c r="C181" s="120">
        <v>200601</v>
      </c>
      <c r="D181" s="120" t="s">
        <v>53</v>
      </c>
      <c r="E181" s="120" t="s">
        <v>75</v>
      </c>
      <c r="F181" s="120">
        <v>710</v>
      </c>
      <c r="G181" s="120">
        <v>0</v>
      </c>
      <c r="H181" s="120">
        <v>0</v>
      </c>
      <c r="I181" s="127">
        <v>0</v>
      </c>
      <c r="J181" s="120">
        <v>0</v>
      </c>
      <c r="K181" s="127">
        <v>0</v>
      </c>
      <c r="L181" s="127">
        <v>0</v>
      </c>
      <c r="M181" s="117"/>
      <c r="N181" s="110">
        <v>15</v>
      </c>
      <c r="O181" s="110">
        <v>5</v>
      </c>
      <c r="P181" s="111">
        <v>0</v>
      </c>
      <c r="Q181" s="111">
        <v>3</v>
      </c>
      <c r="R181" s="112">
        <f t="shared" si="2"/>
        <v>5.75</v>
      </c>
    </row>
    <row r="182" spans="1:18" x14ac:dyDescent="0.35">
      <c r="A182" s="118">
        <v>178</v>
      </c>
      <c r="B182" s="119">
        <v>242804</v>
      </c>
      <c r="C182" s="120">
        <v>200601</v>
      </c>
      <c r="D182" s="120" t="s">
        <v>53</v>
      </c>
      <c r="E182" s="120" t="s">
        <v>75</v>
      </c>
      <c r="F182" s="120">
        <v>710</v>
      </c>
      <c r="G182" s="120">
        <v>0</v>
      </c>
      <c r="H182" s="120">
        <v>0</v>
      </c>
      <c r="I182" s="127">
        <v>0</v>
      </c>
      <c r="J182" s="120">
        <v>0</v>
      </c>
      <c r="K182" s="127">
        <v>0</v>
      </c>
      <c r="L182" s="127">
        <v>0</v>
      </c>
      <c r="M182" s="117"/>
      <c r="N182" s="110">
        <v>15</v>
      </c>
      <c r="O182" s="110">
        <v>0</v>
      </c>
      <c r="P182" s="111">
        <v>1.6</v>
      </c>
      <c r="Q182" s="111">
        <v>0</v>
      </c>
      <c r="R182" s="112">
        <f t="shared" si="2"/>
        <v>4.1500000000000004</v>
      </c>
    </row>
    <row r="183" spans="1:18" x14ac:dyDescent="0.35">
      <c r="A183" s="118">
        <v>179</v>
      </c>
      <c r="B183" s="119">
        <v>242805</v>
      </c>
      <c r="C183" s="120">
        <v>200601</v>
      </c>
      <c r="D183" s="120" t="s">
        <v>53</v>
      </c>
      <c r="E183" s="120" t="s">
        <v>75</v>
      </c>
      <c r="F183" s="120">
        <v>710</v>
      </c>
      <c r="G183" s="120">
        <v>484.09</v>
      </c>
      <c r="H183" s="120">
        <v>0</v>
      </c>
      <c r="I183" s="127">
        <v>549.09</v>
      </c>
      <c r="J183" s="120">
        <v>77.34</v>
      </c>
      <c r="K183" s="127">
        <v>10.53</v>
      </c>
      <c r="L183" s="127">
        <v>3.25</v>
      </c>
      <c r="M183" s="117"/>
      <c r="N183" s="110">
        <v>8</v>
      </c>
      <c r="O183" s="110"/>
      <c r="P183" s="111">
        <v>1.2</v>
      </c>
      <c r="Q183" s="111">
        <v>1.2</v>
      </c>
      <c r="R183" s="112">
        <f t="shared" si="2"/>
        <v>3.4666666666666663</v>
      </c>
    </row>
    <row r="184" spans="1:18" x14ac:dyDescent="0.35">
      <c r="A184" s="118">
        <v>180</v>
      </c>
      <c r="B184" s="119">
        <v>242806</v>
      </c>
      <c r="C184" s="120">
        <v>200601</v>
      </c>
      <c r="D184" s="120" t="s">
        <v>53</v>
      </c>
      <c r="E184" s="120" t="s">
        <v>75</v>
      </c>
      <c r="F184" s="120">
        <v>710</v>
      </c>
      <c r="G184" s="120">
        <v>487.59</v>
      </c>
      <c r="H184" s="120">
        <v>0</v>
      </c>
      <c r="I184" s="127">
        <v>552.59</v>
      </c>
      <c r="J184" s="120">
        <v>77.83</v>
      </c>
      <c r="K184" s="127">
        <v>12.28</v>
      </c>
      <c r="L184" s="127">
        <v>3.25</v>
      </c>
      <c r="M184" s="117"/>
      <c r="N184" s="110">
        <v>4</v>
      </c>
      <c r="O184" s="110">
        <v>17</v>
      </c>
      <c r="P184" s="111">
        <v>1</v>
      </c>
      <c r="Q184" s="111">
        <v>1</v>
      </c>
      <c r="R184" s="112">
        <f t="shared" si="2"/>
        <v>5.75</v>
      </c>
    </row>
    <row r="185" spans="1:18" x14ac:dyDescent="0.35">
      <c r="A185" s="118">
        <v>181</v>
      </c>
      <c r="B185" s="119">
        <v>242807</v>
      </c>
      <c r="C185" s="120">
        <v>200601</v>
      </c>
      <c r="D185" s="120" t="s">
        <v>53</v>
      </c>
      <c r="E185" s="120" t="s">
        <v>75</v>
      </c>
      <c r="F185" s="120">
        <v>710</v>
      </c>
      <c r="G185" s="120">
        <v>491.1</v>
      </c>
      <c r="H185" s="120">
        <v>0</v>
      </c>
      <c r="I185" s="127">
        <v>556.1</v>
      </c>
      <c r="J185" s="120">
        <v>78.319999999999993</v>
      </c>
      <c r="K185" s="127">
        <v>12.29</v>
      </c>
      <c r="L185" s="127">
        <v>3.24</v>
      </c>
      <c r="M185" s="117"/>
      <c r="N185" s="110">
        <v>16</v>
      </c>
      <c r="O185" s="110">
        <v>58</v>
      </c>
      <c r="P185" s="111">
        <v>0.4</v>
      </c>
      <c r="Q185" s="111">
        <v>0.4</v>
      </c>
      <c r="R185" s="112">
        <f t="shared" si="2"/>
        <v>18.700000000000003</v>
      </c>
    </row>
    <row r="186" spans="1:18" x14ac:dyDescent="0.35">
      <c r="A186" s="118">
        <v>182</v>
      </c>
      <c r="B186" s="119">
        <v>242808</v>
      </c>
      <c r="C186" s="120">
        <v>200601</v>
      </c>
      <c r="D186" s="120" t="s">
        <v>53</v>
      </c>
      <c r="E186" s="120" t="s">
        <v>75</v>
      </c>
      <c r="F186" s="120">
        <v>710</v>
      </c>
      <c r="G186" s="120">
        <v>490.66</v>
      </c>
      <c r="H186" s="120">
        <v>0</v>
      </c>
      <c r="I186" s="127">
        <v>555.66</v>
      </c>
      <c r="J186" s="120">
        <v>78.260000000000005</v>
      </c>
      <c r="K186" s="127">
        <v>8.36</v>
      </c>
      <c r="L186" s="127">
        <v>3.26</v>
      </c>
      <c r="M186" s="117"/>
      <c r="N186" s="110">
        <v>8.5</v>
      </c>
      <c r="O186" s="110">
        <v>91</v>
      </c>
      <c r="P186" s="111">
        <v>0.8</v>
      </c>
      <c r="Q186" s="111">
        <v>22.2</v>
      </c>
      <c r="R186" s="112">
        <f t="shared" si="2"/>
        <v>30.625</v>
      </c>
    </row>
    <row r="187" spans="1:18" x14ac:dyDescent="0.35">
      <c r="A187" s="118">
        <v>183</v>
      </c>
      <c r="B187" s="119">
        <v>242809</v>
      </c>
      <c r="C187" s="120">
        <v>200601</v>
      </c>
      <c r="D187" s="120" t="s">
        <v>53</v>
      </c>
      <c r="E187" s="120" t="s">
        <v>75</v>
      </c>
      <c r="F187" s="120">
        <v>710</v>
      </c>
      <c r="G187" s="120">
        <v>490.66</v>
      </c>
      <c r="H187" s="120">
        <v>0</v>
      </c>
      <c r="I187" s="127">
        <v>555.66</v>
      </c>
      <c r="J187" s="120">
        <v>78.260000000000005</v>
      </c>
      <c r="K187" s="127">
        <v>8.7899999999999991</v>
      </c>
      <c r="L187" s="127">
        <v>3.25</v>
      </c>
      <c r="M187" s="117"/>
      <c r="N187" s="110">
        <v>3</v>
      </c>
      <c r="O187" s="110">
        <v>16.5</v>
      </c>
      <c r="P187" s="111">
        <v>0.4</v>
      </c>
      <c r="Q187" s="111">
        <v>0</v>
      </c>
      <c r="R187" s="112">
        <f t="shared" si="2"/>
        <v>4.9749999999999996</v>
      </c>
    </row>
    <row r="188" spans="1:18" x14ac:dyDescent="0.35">
      <c r="A188" s="118">
        <v>184</v>
      </c>
      <c r="B188" s="119">
        <v>242810</v>
      </c>
      <c r="C188" s="120">
        <v>200601</v>
      </c>
      <c r="D188" s="120" t="s">
        <v>53</v>
      </c>
      <c r="E188" s="120" t="s">
        <v>75</v>
      </c>
      <c r="F188" s="120">
        <v>710</v>
      </c>
      <c r="G188" s="120">
        <v>493.74</v>
      </c>
      <c r="H188" s="120">
        <v>0</v>
      </c>
      <c r="I188" s="127">
        <v>558.74</v>
      </c>
      <c r="J188" s="120">
        <v>78.7</v>
      </c>
      <c r="K188" s="127">
        <v>11.87</v>
      </c>
      <c r="L188" s="127">
        <v>3.25</v>
      </c>
      <c r="M188" s="117"/>
      <c r="N188" s="110">
        <v>8</v>
      </c>
      <c r="O188" s="110">
        <v>16.5</v>
      </c>
      <c r="P188" s="111">
        <v>0.4</v>
      </c>
      <c r="Q188" s="111">
        <v>0</v>
      </c>
      <c r="R188" s="112">
        <f t="shared" si="2"/>
        <v>6.2249999999999996</v>
      </c>
    </row>
    <row r="189" spans="1:18" x14ac:dyDescent="0.35">
      <c r="A189" s="118">
        <v>185</v>
      </c>
      <c r="B189" s="119">
        <v>242811</v>
      </c>
      <c r="C189" s="120">
        <v>200601</v>
      </c>
      <c r="D189" s="120" t="s">
        <v>53</v>
      </c>
      <c r="E189" s="120" t="s">
        <v>75</v>
      </c>
      <c r="F189" s="120">
        <v>710</v>
      </c>
      <c r="G189" s="120">
        <v>0</v>
      </c>
      <c r="H189" s="120">
        <v>0</v>
      </c>
      <c r="I189" s="127">
        <v>0</v>
      </c>
      <c r="J189" s="120">
        <v>0</v>
      </c>
      <c r="K189" s="127">
        <v>0</v>
      </c>
      <c r="L189" s="127">
        <v>0</v>
      </c>
      <c r="M189" s="117"/>
      <c r="N189" s="110">
        <v>5.5</v>
      </c>
      <c r="O189" s="110">
        <v>24.5</v>
      </c>
      <c r="P189" s="111">
        <v>1.8</v>
      </c>
      <c r="Q189" s="111">
        <v>0.4</v>
      </c>
      <c r="R189" s="112">
        <f t="shared" si="2"/>
        <v>8.0500000000000007</v>
      </c>
    </row>
    <row r="190" spans="1:18" x14ac:dyDescent="0.35">
      <c r="A190" s="118">
        <v>186</v>
      </c>
      <c r="B190" s="119">
        <v>242812</v>
      </c>
      <c r="C190" s="120">
        <v>200601</v>
      </c>
      <c r="D190" s="120" t="s">
        <v>53</v>
      </c>
      <c r="E190" s="120" t="s">
        <v>75</v>
      </c>
      <c r="F190" s="120">
        <v>710</v>
      </c>
      <c r="G190" s="120">
        <v>495.95</v>
      </c>
      <c r="H190" s="120">
        <v>0</v>
      </c>
      <c r="I190" s="127">
        <v>560.95000000000005</v>
      </c>
      <c r="J190" s="120">
        <v>79.010000000000005</v>
      </c>
      <c r="K190" s="127">
        <v>8.6300000000000008</v>
      </c>
      <c r="L190" s="127">
        <v>3.39</v>
      </c>
      <c r="M190" s="117"/>
      <c r="N190" s="110">
        <v>17.2</v>
      </c>
      <c r="O190" s="110">
        <v>33.5</v>
      </c>
      <c r="P190" s="111">
        <v>1.4</v>
      </c>
      <c r="Q190" s="111">
        <v>0.4</v>
      </c>
      <c r="R190" s="112">
        <f t="shared" si="2"/>
        <v>13.125</v>
      </c>
    </row>
    <row r="191" spans="1:18" x14ac:dyDescent="0.35">
      <c r="A191" s="118">
        <v>187</v>
      </c>
      <c r="B191" s="119">
        <v>242813</v>
      </c>
      <c r="C191" s="120">
        <v>200601</v>
      </c>
      <c r="D191" s="120" t="s">
        <v>53</v>
      </c>
      <c r="E191" s="120" t="s">
        <v>75</v>
      </c>
      <c r="F191" s="120">
        <v>710</v>
      </c>
      <c r="G191" s="120">
        <v>498.16</v>
      </c>
      <c r="H191" s="120">
        <v>0</v>
      </c>
      <c r="I191" s="127">
        <v>563.16</v>
      </c>
      <c r="J191" s="120">
        <v>79.319999999999993</v>
      </c>
      <c r="K191" s="127">
        <v>5.77</v>
      </c>
      <c r="L191" s="127">
        <v>2.54</v>
      </c>
      <c r="M191" s="117"/>
      <c r="N191" s="110">
        <v>16.5</v>
      </c>
      <c r="O191" s="110"/>
      <c r="P191" s="111">
        <v>0.1</v>
      </c>
      <c r="Q191" s="111">
        <v>20.100000000000001</v>
      </c>
      <c r="R191" s="112">
        <f t="shared" si="2"/>
        <v>12.233333333333334</v>
      </c>
    </row>
    <row r="192" spans="1:18" x14ac:dyDescent="0.35">
      <c r="A192" s="118">
        <v>188</v>
      </c>
      <c r="B192" s="119">
        <v>242814</v>
      </c>
      <c r="C192" s="120">
        <v>200601</v>
      </c>
      <c r="D192" s="120" t="s">
        <v>53</v>
      </c>
      <c r="E192" s="120" t="s">
        <v>75</v>
      </c>
      <c r="F192" s="120">
        <v>710</v>
      </c>
      <c r="G192" s="120">
        <v>503.03</v>
      </c>
      <c r="H192" s="120">
        <v>0</v>
      </c>
      <c r="I192" s="127">
        <v>568.03</v>
      </c>
      <c r="J192" s="120">
        <v>80</v>
      </c>
      <c r="K192" s="127">
        <v>6.76</v>
      </c>
      <c r="L192" s="127">
        <v>1.71</v>
      </c>
      <c r="M192" s="117"/>
      <c r="N192" s="110">
        <v>3</v>
      </c>
      <c r="O192" s="110">
        <v>0.5</v>
      </c>
      <c r="P192" s="111">
        <v>0.2</v>
      </c>
      <c r="Q192" s="111">
        <v>0.2</v>
      </c>
      <c r="R192" s="112">
        <f t="shared" si="2"/>
        <v>0.97500000000000009</v>
      </c>
    </row>
    <row r="193" spans="1:18" x14ac:dyDescent="0.35">
      <c r="A193" s="118">
        <v>189</v>
      </c>
      <c r="B193" s="119">
        <v>242815</v>
      </c>
      <c r="C193" s="120">
        <v>200601</v>
      </c>
      <c r="D193" s="120" t="s">
        <v>53</v>
      </c>
      <c r="E193" s="120" t="s">
        <v>75</v>
      </c>
      <c r="F193" s="120">
        <v>710</v>
      </c>
      <c r="G193" s="120">
        <v>512.80999999999995</v>
      </c>
      <c r="H193" s="120">
        <v>0</v>
      </c>
      <c r="I193" s="127">
        <v>577.80999999999995</v>
      </c>
      <c r="J193" s="120">
        <v>81.38</v>
      </c>
      <c r="K193" s="127">
        <v>11.66</v>
      </c>
      <c r="L193" s="127">
        <v>1.7</v>
      </c>
      <c r="M193" s="117"/>
      <c r="N193" s="110">
        <v>0</v>
      </c>
      <c r="O193" s="110">
        <v>0</v>
      </c>
      <c r="P193" s="110">
        <v>0</v>
      </c>
      <c r="Q193" s="110">
        <v>0</v>
      </c>
      <c r="R193" s="112">
        <f t="shared" si="2"/>
        <v>0</v>
      </c>
    </row>
    <row r="194" spans="1:18" x14ac:dyDescent="0.35">
      <c r="A194" s="149">
        <v>190</v>
      </c>
      <c r="B194" s="150">
        <v>242816</v>
      </c>
      <c r="C194" s="151">
        <v>200601</v>
      </c>
      <c r="D194" s="151" t="s">
        <v>53</v>
      </c>
      <c r="E194" s="151" t="s">
        <v>75</v>
      </c>
      <c r="F194" s="151">
        <v>710</v>
      </c>
      <c r="G194" s="151">
        <v>525.79</v>
      </c>
      <c r="H194" s="151">
        <v>0</v>
      </c>
      <c r="I194" s="151">
        <v>590.79</v>
      </c>
      <c r="J194" s="151">
        <v>83.21</v>
      </c>
      <c r="K194" s="151">
        <v>15.56</v>
      </c>
      <c r="L194" s="151">
        <v>2.4700000000000002</v>
      </c>
      <c r="M194" s="152"/>
      <c r="N194" s="153">
        <v>0</v>
      </c>
      <c r="O194" s="153">
        <v>0</v>
      </c>
      <c r="P194" s="154">
        <v>0</v>
      </c>
      <c r="Q194" s="154">
        <v>0</v>
      </c>
      <c r="R194" s="155">
        <f t="shared" si="2"/>
        <v>0</v>
      </c>
    </row>
    <row r="195" spans="1:18" x14ac:dyDescent="0.35">
      <c r="A195" s="118">
        <v>191</v>
      </c>
      <c r="B195" s="119">
        <v>242817</v>
      </c>
      <c r="C195" s="120">
        <v>200601</v>
      </c>
      <c r="D195" s="120" t="s">
        <v>53</v>
      </c>
      <c r="E195" s="120" t="s">
        <v>75</v>
      </c>
      <c r="F195" s="120">
        <v>710</v>
      </c>
      <c r="G195" s="120">
        <v>529.84</v>
      </c>
      <c r="H195" s="120">
        <v>0</v>
      </c>
      <c r="I195" s="127">
        <v>594.84</v>
      </c>
      <c r="J195" s="120">
        <v>83.78</v>
      </c>
      <c r="K195" s="127">
        <v>7.27</v>
      </c>
      <c r="L195" s="127">
        <v>3.11</v>
      </c>
      <c r="M195" s="117"/>
      <c r="N195" s="110">
        <v>9.1999999999999993</v>
      </c>
      <c r="O195" s="110">
        <v>38.6</v>
      </c>
      <c r="P195" s="111">
        <v>60.6</v>
      </c>
      <c r="Q195" s="111">
        <v>4.8</v>
      </c>
      <c r="R195" s="112">
        <f t="shared" si="2"/>
        <v>28.3</v>
      </c>
    </row>
    <row r="196" spans="1:18" x14ac:dyDescent="0.35">
      <c r="A196" s="118">
        <v>192</v>
      </c>
      <c r="B196" s="119">
        <v>242818</v>
      </c>
      <c r="C196" s="120">
        <v>200601</v>
      </c>
      <c r="D196" s="120" t="s">
        <v>53</v>
      </c>
      <c r="E196" s="120" t="s">
        <v>75</v>
      </c>
      <c r="F196" s="120">
        <v>710</v>
      </c>
      <c r="G196" s="120">
        <v>535.24</v>
      </c>
      <c r="H196" s="120">
        <v>0</v>
      </c>
      <c r="I196" s="127">
        <v>600.24</v>
      </c>
      <c r="J196" s="120">
        <v>84.54</v>
      </c>
      <c r="K196" s="127">
        <v>8.11</v>
      </c>
      <c r="L196" s="127">
        <v>2.59</v>
      </c>
      <c r="M196" s="117"/>
      <c r="N196" s="110">
        <v>36</v>
      </c>
      <c r="O196" s="110"/>
      <c r="P196" s="111">
        <v>30.6</v>
      </c>
      <c r="Q196" s="111">
        <v>36.6</v>
      </c>
      <c r="R196" s="112">
        <f t="shared" si="2"/>
        <v>34.4</v>
      </c>
    </row>
    <row r="197" spans="1:18" x14ac:dyDescent="0.35">
      <c r="A197" s="118">
        <v>193</v>
      </c>
      <c r="B197" s="119">
        <v>242819</v>
      </c>
      <c r="C197" s="120">
        <v>200601</v>
      </c>
      <c r="D197" s="120" t="s">
        <v>53</v>
      </c>
      <c r="E197" s="120" t="s">
        <v>75</v>
      </c>
      <c r="F197" s="120">
        <v>710</v>
      </c>
      <c r="G197" s="120">
        <v>554.25</v>
      </c>
      <c r="H197" s="120">
        <v>0</v>
      </c>
      <c r="I197" s="127">
        <v>619.25</v>
      </c>
      <c r="J197" s="120">
        <v>87.22</v>
      </c>
      <c r="K197" s="127">
        <v>22.4</v>
      </c>
      <c r="L197" s="127">
        <v>2.86</v>
      </c>
      <c r="M197" s="117"/>
      <c r="N197" s="110">
        <v>12.6</v>
      </c>
      <c r="O197" s="110">
        <v>4.5</v>
      </c>
      <c r="P197" s="111">
        <v>2.6</v>
      </c>
      <c r="Q197" s="111">
        <v>12.2</v>
      </c>
      <c r="R197" s="112">
        <f t="shared" ref="R197" si="3">AVERAGE(N197:Q197)</f>
        <v>7.9750000000000005</v>
      </c>
    </row>
    <row r="198" spans="1:18" x14ac:dyDescent="0.35">
      <c r="A198" s="118">
        <v>194</v>
      </c>
      <c r="B198" s="119">
        <v>242820</v>
      </c>
      <c r="C198" s="120">
        <v>200601</v>
      </c>
      <c r="D198" s="120" t="s">
        <v>53</v>
      </c>
      <c r="E198" s="120" t="s">
        <v>75</v>
      </c>
      <c r="F198" s="120">
        <v>710</v>
      </c>
      <c r="G198" s="120">
        <v>563.79999999999995</v>
      </c>
      <c r="H198" s="120">
        <v>0</v>
      </c>
      <c r="I198" s="127">
        <v>628.79999999999995</v>
      </c>
      <c r="J198" s="120">
        <v>88.56</v>
      </c>
      <c r="K198" s="127">
        <v>15.86</v>
      </c>
      <c r="L198" s="127">
        <v>3.46</v>
      </c>
      <c r="M198" s="117"/>
      <c r="N198" s="110">
        <v>1.2</v>
      </c>
      <c r="O198" s="110">
        <v>0</v>
      </c>
      <c r="P198" s="111">
        <v>1.8</v>
      </c>
      <c r="Q198" s="111">
        <v>22.8</v>
      </c>
      <c r="R198" s="112">
        <f t="shared" ref="R198:R224" si="4">AVERAGE(N198:Q198)</f>
        <v>6.45</v>
      </c>
    </row>
    <row r="199" spans="1:18" x14ac:dyDescent="0.35">
      <c r="A199" s="118">
        <v>195</v>
      </c>
      <c r="B199" s="119">
        <v>242821</v>
      </c>
      <c r="C199" s="120">
        <v>200601</v>
      </c>
      <c r="D199" s="120" t="s">
        <v>53</v>
      </c>
      <c r="E199" s="120" t="s">
        <v>75</v>
      </c>
      <c r="F199" s="120">
        <v>710</v>
      </c>
      <c r="G199" s="120">
        <v>568.80999999999995</v>
      </c>
      <c r="H199" s="120">
        <v>0</v>
      </c>
      <c r="I199" s="127">
        <v>633.80999999999995</v>
      </c>
      <c r="J199" s="120">
        <v>89.27</v>
      </c>
      <c r="K199" s="127">
        <v>13.48</v>
      </c>
      <c r="L199" s="127">
        <v>3.33</v>
      </c>
      <c r="M199" s="117"/>
      <c r="N199" s="110">
        <v>0</v>
      </c>
      <c r="O199" s="110">
        <v>0</v>
      </c>
      <c r="P199" s="111">
        <v>0</v>
      </c>
      <c r="Q199" s="111">
        <v>5.2</v>
      </c>
      <c r="R199" s="112">
        <f t="shared" si="4"/>
        <v>1.3</v>
      </c>
    </row>
    <row r="200" spans="1:18" x14ac:dyDescent="0.35">
      <c r="A200" s="118">
        <v>196</v>
      </c>
      <c r="B200" s="119">
        <v>242822</v>
      </c>
      <c r="C200" s="120">
        <v>200601</v>
      </c>
      <c r="D200" s="120" t="s">
        <v>53</v>
      </c>
      <c r="E200" s="120" t="s">
        <v>75</v>
      </c>
      <c r="F200" s="120">
        <v>710</v>
      </c>
      <c r="G200" s="120">
        <v>583.87</v>
      </c>
      <c r="H200" s="120">
        <v>0</v>
      </c>
      <c r="I200" s="127">
        <v>648.87</v>
      </c>
      <c r="J200" s="120">
        <v>91.39</v>
      </c>
      <c r="K200" s="127">
        <v>23.94</v>
      </c>
      <c r="L200" s="127">
        <v>3.31</v>
      </c>
      <c r="M200" s="117"/>
      <c r="N200" s="110">
        <v>0</v>
      </c>
      <c r="O200" s="110">
        <v>0</v>
      </c>
      <c r="P200" s="111">
        <v>0</v>
      </c>
      <c r="Q200" s="111">
        <v>0</v>
      </c>
      <c r="R200" s="112">
        <f t="shared" si="4"/>
        <v>0</v>
      </c>
    </row>
    <row r="201" spans="1:18" x14ac:dyDescent="0.35">
      <c r="A201" s="118">
        <v>197</v>
      </c>
      <c r="B201" s="119">
        <v>242823</v>
      </c>
      <c r="C201" s="120">
        <v>200601</v>
      </c>
      <c r="D201" s="120" t="s">
        <v>53</v>
      </c>
      <c r="E201" s="120" t="s">
        <v>75</v>
      </c>
      <c r="F201" s="120">
        <v>710</v>
      </c>
      <c r="G201" s="120">
        <v>590.26</v>
      </c>
      <c r="H201" s="120">
        <v>0</v>
      </c>
      <c r="I201" s="127">
        <v>655.26</v>
      </c>
      <c r="J201" s="120">
        <v>92.29</v>
      </c>
      <c r="K201" s="127">
        <v>15.35</v>
      </c>
      <c r="L201" s="127">
        <v>3.3</v>
      </c>
      <c r="M201" s="117"/>
      <c r="N201" s="110">
        <v>0</v>
      </c>
      <c r="O201" s="110">
        <v>0</v>
      </c>
      <c r="P201" s="111">
        <v>0</v>
      </c>
      <c r="Q201" s="111">
        <v>0</v>
      </c>
      <c r="R201" s="112">
        <f t="shared" si="4"/>
        <v>0</v>
      </c>
    </row>
    <row r="202" spans="1:18" x14ac:dyDescent="0.35">
      <c r="A202" s="118">
        <v>198</v>
      </c>
      <c r="B202" s="119">
        <v>242824</v>
      </c>
      <c r="C202" s="120">
        <v>200601</v>
      </c>
      <c r="D202" s="120" t="s">
        <v>53</v>
      </c>
      <c r="E202" s="120" t="s">
        <v>75</v>
      </c>
      <c r="F202" s="120">
        <v>710</v>
      </c>
      <c r="G202" s="120">
        <v>589.79999999999995</v>
      </c>
      <c r="H202" s="120">
        <v>0</v>
      </c>
      <c r="I202" s="127">
        <v>654.79999999999995</v>
      </c>
      <c r="J202" s="120">
        <v>92.23</v>
      </c>
      <c r="K202" s="127">
        <v>8.5</v>
      </c>
      <c r="L202" s="127">
        <v>3.3</v>
      </c>
      <c r="M202" s="117"/>
      <c r="N202" s="110">
        <v>0</v>
      </c>
      <c r="O202" s="110">
        <v>0</v>
      </c>
      <c r="P202" s="111">
        <v>0</v>
      </c>
      <c r="Q202" s="111">
        <v>0</v>
      </c>
      <c r="R202" s="112">
        <f t="shared" si="4"/>
        <v>0</v>
      </c>
    </row>
    <row r="203" spans="1:18" x14ac:dyDescent="0.35">
      <c r="A203" s="118">
        <v>199</v>
      </c>
      <c r="B203" s="119">
        <v>242825</v>
      </c>
      <c r="C203" s="120">
        <v>200601</v>
      </c>
      <c r="D203" s="120" t="s">
        <v>53</v>
      </c>
      <c r="E203" s="120" t="s">
        <v>75</v>
      </c>
      <c r="F203" s="120">
        <v>710</v>
      </c>
      <c r="G203" s="120">
        <v>588.42999999999995</v>
      </c>
      <c r="H203" s="120">
        <v>0</v>
      </c>
      <c r="I203" s="127">
        <v>653.42999999999995</v>
      </c>
      <c r="J203" s="120">
        <v>92.03</v>
      </c>
      <c r="K203" s="127">
        <v>7.59</v>
      </c>
      <c r="L203" s="127">
        <v>3.3</v>
      </c>
      <c r="M203" s="117"/>
      <c r="N203" s="110">
        <v>0</v>
      </c>
      <c r="O203" s="110">
        <v>0</v>
      </c>
      <c r="P203" s="111">
        <v>0</v>
      </c>
      <c r="Q203" s="111">
        <v>0</v>
      </c>
      <c r="R203" s="112">
        <f t="shared" si="4"/>
        <v>0</v>
      </c>
    </row>
    <row r="204" spans="1:18" x14ac:dyDescent="0.35">
      <c r="A204" s="118">
        <v>200</v>
      </c>
      <c r="B204" s="119">
        <v>242826</v>
      </c>
      <c r="C204" s="120">
        <v>200601</v>
      </c>
      <c r="D204" s="120" t="s">
        <v>53</v>
      </c>
      <c r="E204" s="120" t="s">
        <v>75</v>
      </c>
      <c r="F204" s="120">
        <v>710</v>
      </c>
      <c r="G204" s="120">
        <v>586.15</v>
      </c>
      <c r="H204" s="120">
        <v>0</v>
      </c>
      <c r="I204" s="127">
        <v>651.15</v>
      </c>
      <c r="J204" s="120">
        <v>91.71</v>
      </c>
      <c r="K204" s="127">
        <v>6.67</v>
      </c>
      <c r="L204" s="127">
        <v>3.3</v>
      </c>
      <c r="M204" s="117"/>
      <c r="N204" s="110">
        <v>11.1</v>
      </c>
      <c r="O204" s="110">
        <v>18.899999999999999</v>
      </c>
      <c r="P204" s="111">
        <v>30.2</v>
      </c>
      <c r="Q204" s="111">
        <v>8.8000000000000007</v>
      </c>
      <c r="R204" s="112">
        <f t="shared" si="4"/>
        <v>17.25</v>
      </c>
    </row>
    <row r="205" spans="1:18" x14ac:dyDescent="0.35">
      <c r="A205" s="118">
        <v>201</v>
      </c>
      <c r="B205" s="119">
        <v>242827</v>
      </c>
      <c r="C205" s="120">
        <v>200601</v>
      </c>
      <c r="D205" s="120" t="s">
        <v>53</v>
      </c>
      <c r="E205" s="120" t="s">
        <v>75</v>
      </c>
      <c r="F205" s="120">
        <v>710</v>
      </c>
      <c r="G205" s="120">
        <v>582.95000000000005</v>
      </c>
      <c r="H205" s="120">
        <v>0</v>
      </c>
      <c r="I205" s="127">
        <v>647.95000000000005</v>
      </c>
      <c r="J205" s="120">
        <v>91.26</v>
      </c>
      <c r="K205" s="127">
        <v>5.76</v>
      </c>
      <c r="L205" s="127">
        <v>3.31</v>
      </c>
      <c r="M205" s="117"/>
      <c r="N205" s="110">
        <v>1.1000000000000001</v>
      </c>
      <c r="O205" s="110">
        <v>0</v>
      </c>
      <c r="P205" s="111">
        <v>0</v>
      </c>
      <c r="Q205" s="111">
        <v>1.4</v>
      </c>
      <c r="R205" s="112">
        <f t="shared" si="4"/>
        <v>0.625</v>
      </c>
    </row>
    <row r="206" spans="1:18" x14ac:dyDescent="0.35">
      <c r="A206" s="118">
        <v>202</v>
      </c>
      <c r="B206" s="119">
        <v>242828</v>
      </c>
      <c r="C206" s="120">
        <v>200601</v>
      </c>
      <c r="D206" s="120" t="s">
        <v>53</v>
      </c>
      <c r="E206" s="120" t="s">
        <v>75</v>
      </c>
      <c r="F206" s="120">
        <v>710</v>
      </c>
      <c r="G206" s="120">
        <v>579.76</v>
      </c>
      <c r="H206" s="120">
        <v>0</v>
      </c>
      <c r="I206" s="127">
        <v>644.76</v>
      </c>
      <c r="J206" s="120">
        <v>90.81</v>
      </c>
      <c r="K206" s="127">
        <v>5.76</v>
      </c>
      <c r="L206" s="127">
        <v>3.31</v>
      </c>
      <c r="M206" s="117"/>
      <c r="N206" s="110">
        <v>1</v>
      </c>
      <c r="O206" s="110">
        <v>10.6</v>
      </c>
      <c r="P206" s="111">
        <v>15.2</v>
      </c>
      <c r="Q206" s="111">
        <v>0</v>
      </c>
      <c r="R206" s="112">
        <f t="shared" si="4"/>
        <v>6.6999999999999993</v>
      </c>
    </row>
    <row r="207" spans="1:18" x14ac:dyDescent="0.35">
      <c r="A207" s="118">
        <v>203</v>
      </c>
      <c r="B207" s="119">
        <v>242829</v>
      </c>
      <c r="C207" s="120">
        <v>200601</v>
      </c>
      <c r="D207" s="120" t="s">
        <v>53</v>
      </c>
      <c r="E207" s="120" t="s">
        <v>75</v>
      </c>
      <c r="F207" s="120">
        <v>710</v>
      </c>
      <c r="G207" s="120">
        <v>0</v>
      </c>
      <c r="H207" s="120">
        <v>0</v>
      </c>
      <c r="I207" s="127">
        <v>0</v>
      </c>
      <c r="J207" s="120">
        <v>0</v>
      </c>
      <c r="K207" s="127">
        <v>0</v>
      </c>
      <c r="L207" s="127">
        <v>0</v>
      </c>
      <c r="M207" s="117"/>
      <c r="N207" s="110">
        <v>0</v>
      </c>
      <c r="O207" s="110">
        <v>4.2</v>
      </c>
      <c r="P207" s="111">
        <v>0</v>
      </c>
      <c r="Q207" s="111">
        <v>2</v>
      </c>
      <c r="R207" s="112">
        <f t="shared" si="4"/>
        <v>1.55</v>
      </c>
    </row>
    <row r="208" spans="1:18" x14ac:dyDescent="0.35">
      <c r="A208" s="118">
        <v>204</v>
      </c>
      <c r="B208" s="119">
        <v>242830</v>
      </c>
      <c r="C208" s="120">
        <v>200601</v>
      </c>
      <c r="D208" s="120" t="s">
        <v>53</v>
      </c>
      <c r="E208" s="120" t="s">
        <v>75</v>
      </c>
      <c r="F208" s="120">
        <v>710</v>
      </c>
      <c r="G208" s="120">
        <v>572</v>
      </c>
      <c r="H208" s="120">
        <v>0</v>
      </c>
      <c r="I208" s="127">
        <v>637</v>
      </c>
      <c r="J208" s="120">
        <v>89.72</v>
      </c>
      <c r="K208" s="127">
        <v>3.98</v>
      </c>
      <c r="L208" s="127">
        <v>3.35</v>
      </c>
      <c r="M208" s="117"/>
      <c r="N208" s="110">
        <v>0</v>
      </c>
      <c r="O208" s="110"/>
      <c r="P208" s="111">
        <v>0</v>
      </c>
      <c r="Q208" s="111">
        <v>1.6</v>
      </c>
      <c r="R208" s="112">
        <f t="shared" si="4"/>
        <v>0.53333333333333333</v>
      </c>
    </row>
    <row r="209" spans="1:18" x14ac:dyDescent="0.35">
      <c r="A209" s="118">
        <v>205</v>
      </c>
      <c r="B209" s="119">
        <v>242831</v>
      </c>
      <c r="C209" s="120">
        <v>200601</v>
      </c>
      <c r="D209" s="120" t="s">
        <v>53</v>
      </c>
      <c r="E209" s="120" t="s">
        <v>75</v>
      </c>
      <c r="F209" s="120">
        <v>710</v>
      </c>
      <c r="G209" s="120">
        <v>568.36</v>
      </c>
      <c r="H209" s="120">
        <v>0</v>
      </c>
      <c r="I209" s="127">
        <v>633.36</v>
      </c>
      <c r="J209" s="120">
        <v>89.21</v>
      </c>
      <c r="K209" s="127">
        <v>5.34</v>
      </c>
      <c r="L209" s="127">
        <v>3.35</v>
      </c>
      <c r="M209" s="117"/>
      <c r="N209" s="110">
        <v>0</v>
      </c>
      <c r="O209" s="110">
        <v>0</v>
      </c>
      <c r="P209" s="111">
        <v>0</v>
      </c>
      <c r="Q209" s="111">
        <v>0.8</v>
      </c>
      <c r="R209" s="112">
        <f t="shared" si="4"/>
        <v>0.2</v>
      </c>
    </row>
    <row r="210" spans="1:18" x14ac:dyDescent="0.35">
      <c r="A210" s="118">
        <v>206</v>
      </c>
      <c r="B210" s="119">
        <v>242832</v>
      </c>
      <c r="C210" s="120">
        <v>200601</v>
      </c>
      <c r="D210" s="120" t="s">
        <v>53</v>
      </c>
      <c r="E210" s="120" t="s">
        <v>75</v>
      </c>
      <c r="F210" s="120">
        <v>710</v>
      </c>
      <c r="G210" s="120">
        <v>564.71</v>
      </c>
      <c r="H210" s="120">
        <v>0</v>
      </c>
      <c r="I210" s="127">
        <v>629.71</v>
      </c>
      <c r="J210" s="120">
        <v>88.69</v>
      </c>
      <c r="K210" s="127">
        <v>5.32</v>
      </c>
      <c r="L210" s="127">
        <v>3.34</v>
      </c>
      <c r="M210" s="117"/>
      <c r="N210" s="110"/>
      <c r="O210" s="110">
        <v>5</v>
      </c>
      <c r="P210" s="111">
        <v>2.6</v>
      </c>
      <c r="Q210" s="111">
        <v>0.2</v>
      </c>
      <c r="R210" s="112">
        <f t="shared" si="4"/>
        <v>2.6</v>
      </c>
    </row>
    <row r="211" spans="1:18" x14ac:dyDescent="0.35">
      <c r="A211" s="118">
        <v>207</v>
      </c>
      <c r="B211" s="119">
        <v>242833</v>
      </c>
      <c r="C211" s="120">
        <v>200601</v>
      </c>
      <c r="D211" s="120" t="s">
        <v>53</v>
      </c>
      <c r="E211" s="120" t="s">
        <v>75</v>
      </c>
      <c r="F211" s="120">
        <v>710</v>
      </c>
      <c r="G211" s="120">
        <v>560.16</v>
      </c>
      <c r="H211" s="120">
        <v>0</v>
      </c>
      <c r="I211" s="127">
        <v>625.16</v>
      </c>
      <c r="J211" s="120">
        <v>88.05</v>
      </c>
      <c r="K211" s="127">
        <v>3.75</v>
      </c>
      <c r="L211" s="127">
        <v>3.33</v>
      </c>
      <c r="M211" s="117"/>
      <c r="N211" s="110">
        <v>19</v>
      </c>
      <c r="O211" s="110">
        <v>19.399999999999999</v>
      </c>
      <c r="P211" s="111">
        <v>2.6</v>
      </c>
      <c r="Q211" s="111">
        <v>0.2</v>
      </c>
      <c r="R211" s="112">
        <f t="shared" si="4"/>
        <v>10.3</v>
      </c>
    </row>
    <row r="212" spans="1:18" x14ac:dyDescent="0.35">
      <c r="A212" s="118">
        <v>208</v>
      </c>
      <c r="B212" s="119">
        <v>242834</v>
      </c>
      <c r="C212" s="120">
        <v>200601</v>
      </c>
      <c r="D212" s="120" t="s">
        <v>53</v>
      </c>
      <c r="E212" s="120" t="s">
        <v>75</v>
      </c>
      <c r="F212" s="120">
        <v>710</v>
      </c>
      <c r="G212" s="120">
        <v>556.07000000000005</v>
      </c>
      <c r="H212" s="120">
        <v>0</v>
      </c>
      <c r="I212" s="127">
        <v>621.07000000000005</v>
      </c>
      <c r="J212" s="120">
        <v>87.47</v>
      </c>
      <c r="K212" s="127">
        <v>3.78</v>
      </c>
      <c r="L212" s="127">
        <v>3.33</v>
      </c>
      <c r="M212" s="117"/>
      <c r="N212" s="110">
        <v>0</v>
      </c>
      <c r="O212" s="110">
        <v>1</v>
      </c>
      <c r="P212" s="111">
        <v>0</v>
      </c>
      <c r="Q212" s="111">
        <v>0.6</v>
      </c>
      <c r="R212" s="112">
        <f t="shared" si="4"/>
        <v>0.4</v>
      </c>
    </row>
    <row r="213" spans="1:18" x14ac:dyDescent="0.35">
      <c r="A213" s="118">
        <v>209</v>
      </c>
      <c r="B213" s="119">
        <v>242835</v>
      </c>
      <c r="C213" s="120">
        <v>200601</v>
      </c>
      <c r="D213" s="120" t="s">
        <v>53</v>
      </c>
      <c r="E213" s="120" t="s">
        <v>75</v>
      </c>
      <c r="F213" s="120">
        <v>710</v>
      </c>
      <c r="G213" s="120">
        <v>552.44000000000005</v>
      </c>
      <c r="H213" s="120">
        <v>0</v>
      </c>
      <c r="I213" s="127">
        <v>617.44000000000005</v>
      </c>
      <c r="J213" s="120">
        <v>86.96</v>
      </c>
      <c r="K213" s="127">
        <v>4.2699999999999996</v>
      </c>
      <c r="L213" s="127">
        <v>3.36</v>
      </c>
      <c r="M213" s="117"/>
      <c r="N213" s="110">
        <v>28</v>
      </c>
      <c r="O213" s="110">
        <v>21</v>
      </c>
      <c r="P213" s="111">
        <v>20.8</v>
      </c>
      <c r="Q213" s="111">
        <v>3.4</v>
      </c>
      <c r="R213" s="112">
        <f t="shared" si="4"/>
        <v>18.3</v>
      </c>
    </row>
    <row r="214" spans="1:18" x14ac:dyDescent="0.35">
      <c r="A214" s="118">
        <v>210</v>
      </c>
      <c r="B214" s="119">
        <v>242836</v>
      </c>
      <c r="C214" s="120">
        <v>200601</v>
      </c>
      <c r="D214" s="120" t="s">
        <v>53</v>
      </c>
      <c r="E214" s="120" t="s">
        <v>75</v>
      </c>
      <c r="F214" s="120">
        <v>710</v>
      </c>
      <c r="G214" s="120">
        <v>549.26</v>
      </c>
      <c r="H214" s="120">
        <v>0</v>
      </c>
      <c r="I214" s="127">
        <v>614.26</v>
      </c>
      <c r="J214" s="120">
        <v>86.52</v>
      </c>
      <c r="K214" s="127">
        <v>4.72</v>
      </c>
      <c r="L214" s="127">
        <v>3.36</v>
      </c>
      <c r="M214" s="117"/>
      <c r="N214" s="110">
        <v>0</v>
      </c>
      <c r="O214" s="110">
        <v>0</v>
      </c>
      <c r="P214" s="111">
        <v>0.6</v>
      </c>
      <c r="Q214" s="111">
        <v>10.199999999999999</v>
      </c>
      <c r="R214" s="112">
        <f t="shared" si="4"/>
        <v>2.6999999999999997</v>
      </c>
    </row>
    <row r="215" spans="1:18" x14ac:dyDescent="0.35">
      <c r="A215" s="118">
        <v>211</v>
      </c>
      <c r="B215" s="119">
        <v>242837</v>
      </c>
      <c r="C215" s="120">
        <v>200601</v>
      </c>
      <c r="D215" s="120" t="s">
        <v>53</v>
      </c>
      <c r="E215" s="120" t="s">
        <v>75</v>
      </c>
      <c r="F215" s="120">
        <v>710</v>
      </c>
      <c r="G215" s="120">
        <v>556.07000000000005</v>
      </c>
      <c r="H215" s="120">
        <v>0</v>
      </c>
      <c r="I215" s="127">
        <v>621.07000000000005</v>
      </c>
      <c r="J215" s="120">
        <v>87.47</v>
      </c>
      <c r="K215" s="127">
        <v>9.44</v>
      </c>
      <c r="L215" s="127">
        <v>1.65</v>
      </c>
      <c r="M215" s="117"/>
      <c r="N215" s="110">
        <v>0</v>
      </c>
      <c r="O215" s="110">
        <v>0</v>
      </c>
      <c r="P215" s="111">
        <v>0</v>
      </c>
      <c r="Q215" s="111">
        <v>1.2</v>
      </c>
      <c r="R215" s="112">
        <f t="shared" si="4"/>
        <v>0.3</v>
      </c>
    </row>
    <row r="216" spans="1:18" x14ac:dyDescent="0.35">
      <c r="A216" s="118">
        <v>212</v>
      </c>
      <c r="B216" s="119">
        <v>242838</v>
      </c>
      <c r="C216" s="120">
        <v>200601</v>
      </c>
      <c r="D216" s="120" t="s">
        <v>53</v>
      </c>
      <c r="E216" s="120" t="s">
        <v>75</v>
      </c>
      <c r="F216" s="120">
        <v>710</v>
      </c>
      <c r="G216" s="120">
        <v>574.74</v>
      </c>
      <c r="H216" s="120">
        <v>0</v>
      </c>
      <c r="I216" s="127">
        <v>639.74</v>
      </c>
      <c r="J216" s="120">
        <v>90.1</v>
      </c>
      <c r="K216" s="127">
        <v>18.79</v>
      </c>
      <c r="L216" s="127">
        <v>0</v>
      </c>
      <c r="M216" s="117"/>
      <c r="N216" s="110">
        <v>0</v>
      </c>
      <c r="O216" s="110">
        <v>0</v>
      </c>
      <c r="P216" s="111">
        <v>0</v>
      </c>
      <c r="Q216" s="111">
        <v>0.6</v>
      </c>
      <c r="R216" s="112">
        <f t="shared" si="4"/>
        <v>0.15</v>
      </c>
    </row>
    <row r="217" spans="1:18" x14ac:dyDescent="0.35">
      <c r="A217" s="118">
        <v>213</v>
      </c>
      <c r="B217" s="119">
        <v>242839</v>
      </c>
      <c r="C217" s="120">
        <v>200601</v>
      </c>
      <c r="D217" s="120" t="s">
        <v>53</v>
      </c>
      <c r="E217" s="120" t="s">
        <v>75</v>
      </c>
      <c r="F217" s="120">
        <v>710</v>
      </c>
      <c r="G217" s="120">
        <v>582.95000000000005</v>
      </c>
      <c r="H217" s="120">
        <v>0</v>
      </c>
      <c r="I217" s="127">
        <v>647.95000000000005</v>
      </c>
      <c r="J217" s="120">
        <v>91.26</v>
      </c>
      <c r="K217" s="127">
        <v>8.34</v>
      </c>
      <c r="L217" s="127">
        <v>0</v>
      </c>
      <c r="M217" s="117"/>
      <c r="N217" s="110">
        <v>0</v>
      </c>
      <c r="O217" s="110">
        <v>0</v>
      </c>
      <c r="P217" s="111">
        <v>0</v>
      </c>
      <c r="Q217" s="111">
        <v>0.6</v>
      </c>
      <c r="R217" s="112">
        <f t="shared" si="4"/>
        <v>0.15</v>
      </c>
    </row>
    <row r="218" spans="1:18" x14ac:dyDescent="0.35">
      <c r="A218" s="118">
        <v>214</v>
      </c>
      <c r="B218" s="119">
        <v>242840</v>
      </c>
      <c r="C218" s="120">
        <v>200601</v>
      </c>
      <c r="D218" s="120" t="s">
        <v>53</v>
      </c>
      <c r="E218" s="120" t="s">
        <v>75</v>
      </c>
      <c r="F218" s="120">
        <v>710</v>
      </c>
      <c r="G218" s="120">
        <v>587.52</v>
      </c>
      <c r="H218" s="120">
        <v>0</v>
      </c>
      <c r="I218" s="127">
        <v>652.52</v>
      </c>
      <c r="J218" s="120">
        <v>91.9</v>
      </c>
      <c r="K218" s="127">
        <v>4.6900000000000004</v>
      </c>
      <c r="L218" s="127">
        <v>0</v>
      </c>
      <c r="M218" s="117"/>
      <c r="N218" s="110">
        <v>0</v>
      </c>
      <c r="O218" s="110">
        <v>0.3</v>
      </c>
      <c r="P218" s="111">
        <v>0</v>
      </c>
      <c r="Q218" s="111">
        <v>1</v>
      </c>
      <c r="R218" s="112">
        <f t="shared" si="4"/>
        <v>0.32500000000000001</v>
      </c>
    </row>
    <row r="219" spans="1:18" x14ac:dyDescent="0.35">
      <c r="A219" s="118">
        <v>215</v>
      </c>
      <c r="B219" s="119">
        <v>242841</v>
      </c>
      <c r="C219" s="120">
        <v>200601</v>
      </c>
      <c r="D219" s="120" t="s">
        <v>53</v>
      </c>
      <c r="E219" s="120" t="s">
        <v>75</v>
      </c>
      <c r="F219" s="120">
        <v>710</v>
      </c>
      <c r="G219" s="120">
        <v>592.09</v>
      </c>
      <c r="H219" s="120">
        <v>0</v>
      </c>
      <c r="I219" s="127">
        <v>657.09</v>
      </c>
      <c r="J219" s="120">
        <v>92.55</v>
      </c>
      <c r="K219" s="127">
        <v>5.13</v>
      </c>
      <c r="L219" s="127">
        <v>0</v>
      </c>
      <c r="M219" s="117"/>
      <c r="N219" s="110">
        <v>0</v>
      </c>
      <c r="O219" s="110">
        <v>1.1000000000000001</v>
      </c>
      <c r="P219" s="111">
        <v>7.4</v>
      </c>
      <c r="Q219" s="111">
        <v>2.4</v>
      </c>
      <c r="R219" s="112">
        <f t="shared" si="4"/>
        <v>2.7250000000000001</v>
      </c>
    </row>
    <row r="220" spans="1:18" x14ac:dyDescent="0.35">
      <c r="A220" s="118">
        <v>216</v>
      </c>
      <c r="B220" s="119">
        <v>242842</v>
      </c>
      <c r="C220" s="120">
        <v>200601</v>
      </c>
      <c r="D220" s="120" t="s">
        <v>53</v>
      </c>
      <c r="E220" s="120" t="s">
        <v>75</v>
      </c>
      <c r="F220" s="120">
        <v>710</v>
      </c>
      <c r="G220" s="120">
        <v>593.91999999999996</v>
      </c>
      <c r="H220" s="120">
        <v>0</v>
      </c>
      <c r="I220" s="127">
        <v>658.92</v>
      </c>
      <c r="J220" s="120">
        <v>92.81</v>
      </c>
      <c r="K220" s="127">
        <v>2.39</v>
      </c>
      <c r="L220" s="127">
        <v>0</v>
      </c>
      <c r="M220" s="117"/>
      <c r="N220" s="110">
        <v>0</v>
      </c>
      <c r="O220" s="110">
        <v>0</v>
      </c>
      <c r="P220" s="111">
        <v>0</v>
      </c>
      <c r="Q220" s="111">
        <v>1.8</v>
      </c>
      <c r="R220" s="112">
        <f t="shared" si="4"/>
        <v>0.45</v>
      </c>
    </row>
    <row r="221" spans="1:18" x14ac:dyDescent="0.35">
      <c r="A221" s="118">
        <v>217</v>
      </c>
      <c r="B221" s="119">
        <v>242843</v>
      </c>
      <c r="C221" s="120">
        <v>200601</v>
      </c>
      <c r="D221" s="120" t="s">
        <v>53</v>
      </c>
      <c r="E221" s="120" t="s">
        <v>75</v>
      </c>
      <c r="F221" s="120">
        <v>710</v>
      </c>
      <c r="G221" s="120">
        <v>597.12</v>
      </c>
      <c r="H221" s="120">
        <v>0</v>
      </c>
      <c r="I221" s="127">
        <v>662.12</v>
      </c>
      <c r="J221" s="120">
        <v>93.26</v>
      </c>
      <c r="K221" s="127">
        <v>4.6100000000000003</v>
      </c>
      <c r="L221" s="127">
        <v>0.81</v>
      </c>
      <c r="M221" s="117"/>
      <c r="N221" s="110">
        <v>0</v>
      </c>
      <c r="O221" s="110">
        <v>2.7</v>
      </c>
      <c r="P221" s="111">
        <v>1.2</v>
      </c>
      <c r="Q221" s="111">
        <v>0.6</v>
      </c>
      <c r="R221" s="112">
        <f t="shared" si="4"/>
        <v>1.125</v>
      </c>
    </row>
    <row r="222" spans="1:18" x14ac:dyDescent="0.35">
      <c r="A222" s="118">
        <v>218</v>
      </c>
      <c r="B222" s="119">
        <v>242844</v>
      </c>
      <c r="C222" s="120">
        <v>200601</v>
      </c>
      <c r="D222" s="120" t="s">
        <v>53</v>
      </c>
      <c r="E222" s="120" t="s">
        <v>75</v>
      </c>
      <c r="F222" s="120">
        <v>710</v>
      </c>
      <c r="G222" s="120">
        <v>599.4</v>
      </c>
      <c r="H222" s="120">
        <v>0</v>
      </c>
      <c r="I222" s="127">
        <v>664.4</v>
      </c>
      <c r="J222" s="120">
        <v>93.58</v>
      </c>
      <c r="K222" s="127">
        <v>5</v>
      </c>
      <c r="L222" s="127">
        <v>2.59</v>
      </c>
      <c r="M222" s="117"/>
      <c r="N222" s="110">
        <v>0</v>
      </c>
      <c r="O222" s="110">
        <v>0</v>
      </c>
      <c r="P222" s="111">
        <v>0.4</v>
      </c>
      <c r="Q222" s="111">
        <v>0.2</v>
      </c>
      <c r="R222" s="112">
        <f t="shared" si="4"/>
        <v>0.15000000000000002</v>
      </c>
    </row>
    <row r="223" spans="1:18" x14ac:dyDescent="0.35">
      <c r="A223" s="118">
        <v>219</v>
      </c>
      <c r="B223" s="119">
        <v>242845</v>
      </c>
      <c r="C223" s="120">
        <v>200601</v>
      </c>
      <c r="D223" s="120" t="s">
        <v>53</v>
      </c>
      <c r="E223" s="120" t="s">
        <v>75</v>
      </c>
      <c r="F223" s="120">
        <v>710</v>
      </c>
      <c r="G223" s="120">
        <v>598.94000000000005</v>
      </c>
      <c r="H223" s="120">
        <v>0</v>
      </c>
      <c r="I223" s="127">
        <v>663.94</v>
      </c>
      <c r="J223" s="120">
        <v>93.51</v>
      </c>
      <c r="K223" s="127">
        <v>3.02</v>
      </c>
      <c r="L223" s="127">
        <v>3.05</v>
      </c>
      <c r="M223" s="117"/>
      <c r="N223" s="110">
        <v>0</v>
      </c>
      <c r="O223" s="110">
        <v>7</v>
      </c>
      <c r="P223" s="111">
        <v>1.2</v>
      </c>
      <c r="Q223" s="111">
        <v>0.2</v>
      </c>
      <c r="R223" s="112">
        <f t="shared" si="4"/>
        <v>2.0999999999999996</v>
      </c>
    </row>
    <row r="224" spans="1:18" x14ac:dyDescent="0.35">
      <c r="A224" s="118">
        <v>220</v>
      </c>
      <c r="B224" s="119">
        <v>242846</v>
      </c>
      <c r="C224" s="120">
        <v>200601</v>
      </c>
      <c r="D224" s="120" t="s">
        <v>53</v>
      </c>
      <c r="E224" s="120" t="s">
        <v>75</v>
      </c>
      <c r="F224" s="120">
        <v>710</v>
      </c>
      <c r="G224" s="120">
        <v>598.94000000000005</v>
      </c>
      <c r="H224" s="120">
        <v>0</v>
      </c>
      <c r="I224" s="127">
        <v>663.94</v>
      </c>
      <c r="J224" s="120">
        <v>93.51</v>
      </c>
      <c r="K224" s="127">
        <v>4.0599999999999996</v>
      </c>
      <c r="L224" s="127">
        <v>3.42</v>
      </c>
      <c r="M224" s="117"/>
      <c r="N224" s="110">
        <v>0</v>
      </c>
      <c r="O224" s="110">
        <v>0.5</v>
      </c>
      <c r="P224" s="111">
        <v>0.2</v>
      </c>
      <c r="Q224" s="111">
        <v>0</v>
      </c>
      <c r="R224" s="112">
        <f t="shared" si="4"/>
        <v>0.17499999999999999</v>
      </c>
    </row>
    <row r="225" spans="1:18" x14ac:dyDescent="0.35">
      <c r="A225" s="118">
        <v>221</v>
      </c>
      <c r="B225" s="119">
        <v>242847</v>
      </c>
      <c r="C225" s="130">
        <v>200601</v>
      </c>
      <c r="D225" s="130" t="s">
        <v>53</v>
      </c>
      <c r="E225" s="130" t="s">
        <v>75</v>
      </c>
      <c r="F225" s="130">
        <v>710</v>
      </c>
      <c r="G225" s="130">
        <v>597.57000000000005</v>
      </c>
      <c r="H225" s="130">
        <v>0</v>
      </c>
      <c r="I225" s="131">
        <v>662.57</v>
      </c>
      <c r="J225" s="130">
        <v>93.32</v>
      </c>
      <c r="K225" s="131">
        <v>2.69</v>
      </c>
      <c r="L225" s="131">
        <v>3.42</v>
      </c>
      <c r="M225" s="117"/>
      <c r="N225" s="132">
        <v>0</v>
      </c>
      <c r="O225" s="132">
        <v>1.3</v>
      </c>
      <c r="P225" s="133">
        <v>0</v>
      </c>
      <c r="Q225" s="133">
        <v>0</v>
      </c>
      <c r="R225" s="134">
        <f>AVERAGE(N225:Q225)</f>
        <v>0.32500000000000001</v>
      </c>
    </row>
    <row r="226" spans="1:18" x14ac:dyDescent="0.35">
      <c r="A226" s="118">
        <v>222</v>
      </c>
      <c r="B226" s="119">
        <v>242848</v>
      </c>
      <c r="C226" s="135"/>
      <c r="D226" s="135"/>
      <c r="E226" s="135"/>
      <c r="F226" s="135"/>
      <c r="G226" s="135"/>
      <c r="H226" s="135"/>
      <c r="I226" s="136"/>
      <c r="J226" s="135"/>
      <c r="K226" s="136"/>
      <c r="L226" s="136"/>
      <c r="M226" s="136"/>
      <c r="N226" s="137"/>
      <c r="O226" s="137"/>
      <c r="P226" s="137"/>
      <c r="Q226" s="137"/>
      <c r="R226" s="137"/>
    </row>
    <row r="227" spans="1:18" x14ac:dyDescent="0.35">
      <c r="A227" s="118">
        <v>223</v>
      </c>
      <c r="B227" s="119">
        <v>242849</v>
      </c>
      <c r="C227" s="135"/>
      <c r="D227" s="135"/>
      <c r="E227" s="135"/>
      <c r="F227" s="135"/>
      <c r="G227" s="135"/>
      <c r="H227" s="135"/>
      <c r="I227" s="136"/>
      <c r="J227" s="135"/>
      <c r="K227" s="136"/>
      <c r="L227" s="136"/>
      <c r="M227" s="136"/>
      <c r="N227" s="137"/>
      <c r="O227" s="137"/>
      <c r="P227" s="137"/>
      <c r="Q227" s="137"/>
      <c r="R227" s="137"/>
    </row>
    <row r="228" spans="1:18" x14ac:dyDescent="0.35">
      <c r="A228" s="118">
        <v>224</v>
      </c>
      <c r="B228" s="119">
        <v>242850</v>
      </c>
      <c r="C228" s="135"/>
      <c r="D228" s="135"/>
      <c r="E228" s="135"/>
      <c r="F228" s="135"/>
      <c r="G228" s="135"/>
      <c r="H228" s="135"/>
      <c r="I228" s="136"/>
      <c r="J228" s="135"/>
      <c r="K228" s="136"/>
      <c r="L228" s="136"/>
      <c r="M228" s="136"/>
      <c r="N228" s="137"/>
      <c r="O228" s="137"/>
      <c r="P228" s="137"/>
      <c r="Q228" s="137"/>
      <c r="R228" s="137"/>
    </row>
    <row r="229" spans="1:18" x14ac:dyDescent="0.35">
      <c r="A229" s="118">
        <v>225</v>
      </c>
      <c r="B229" s="119">
        <v>242851</v>
      </c>
      <c r="C229" s="135"/>
      <c r="D229" s="135"/>
      <c r="E229" s="135"/>
      <c r="F229" s="135"/>
      <c r="G229" s="135"/>
      <c r="H229" s="135"/>
      <c r="I229" s="136"/>
      <c r="J229" s="135"/>
      <c r="K229" s="136"/>
      <c r="L229" s="136"/>
      <c r="M229" s="136"/>
      <c r="N229" s="137"/>
      <c r="O229" s="137"/>
      <c r="P229" s="137"/>
      <c r="Q229" s="137"/>
      <c r="R229" s="137"/>
    </row>
    <row r="230" spans="1:18" x14ac:dyDescent="0.35">
      <c r="A230" s="118">
        <v>226</v>
      </c>
      <c r="B230" s="119">
        <v>242852</v>
      </c>
      <c r="C230" s="135"/>
      <c r="D230" s="135"/>
      <c r="E230" s="135"/>
      <c r="F230" s="135"/>
      <c r="G230" s="135"/>
      <c r="H230" s="135"/>
      <c r="I230" s="136"/>
      <c r="J230" s="135"/>
      <c r="K230" s="136"/>
      <c r="L230" s="136"/>
      <c r="M230" s="136"/>
      <c r="N230" s="137"/>
      <c r="O230" s="137"/>
      <c r="P230" s="137"/>
      <c r="Q230" s="137"/>
      <c r="R230" s="137"/>
    </row>
    <row r="231" spans="1:18" x14ac:dyDescent="0.35">
      <c r="A231" s="118">
        <v>227</v>
      </c>
      <c r="B231" s="119">
        <v>242853</v>
      </c>
      <c r="C231" s="135"/>
      <c r="D231" s="135"/>
      <c r="E231" s="135"/>
      <c r="F231" s="135"/>
      <c r="G231" s="135"/>
      <c r="H231" s="135"/>
      <c r="I231" s="136"/>
      <c r="J231" s="135"/>
      <c r="K231" s="136"/>
      <c r="L231" s="136"/>
      <c r="M231" s="136"/>
      <c r="N231" s="137"/>
      <c r="O231" s="137"/>
      <c r="P231" s="137"/>
      <c r="Q231" s="137"/>
      <c r="R231" s="137"/>
    </row>
    <row r="232" spans="1:18" x14ac:dyDescent="0.35">
      <c r="A232" s="118">
        <v>228</v>
      </c>
      <c r="B232" s="119">
        <v>242854</v>
      </c>
      <c r="C232" s="135"/>
      <c r="D232" s="135"/>
      <c r="E232" s="135"/>
      <c r="F232" s="135"/>
      <c r="G232" s="135"/>
      <c r="H232" s="135"/>
      <c r="I232" s="136"/>
      <c r="J232" s="135"/>
      <c r="K232" s="136"/>
      <c r="L232" s="136"/>
      <c r="M232" s="136"/>
      <c r="N232" s="137"/>
      <c r="O232" s="137"/>
      <c r="P232" s="137"/>
      <c r="Q232" s="137"/>
      <c r="R232" s="137"/>
    </row>
    <row r="233" spans="1:18" x14ac:dyDescent="0.35">
      <c r="A233" s="118">
        <v>229</v>
      </c>
      <c r="B233" s="119">
        <v>242855</v>
      </c>
      <c r="C233" s="135"/>
      <c r="D233" s="135"/>
      <c r="E233" s="135"/>
      <c r="F233" s="135"/>
      <c r="G233" s="135"/>
      <c r="H233" s="135"/>
      <c r="I233" s="136"/>
      <c r="J233" s="135"/>
      <c r="K233" s="136"/>
      <c r="L233" s="136"/>
      <c r="M233" s="136"/>
      <c r="N233" s="137"/>
      <c r="O233" s="137"/>
      <c r="P233" s="137"/>
      <c r="Q233" s="137"/>
      <c r="R233" s="137"/>
    </row>
    <row r="234" spans="1:18" x14ac:dyDescent="0.35">
      <c r="A234" s="118">
        <v>230</v>
      </c>
      <c r="B234" s="119">
        <v>242856</v>
      </c>
      <c r="C234" s="135"/>
      <c r="D234" s="135"/>
      <c r="E234" s="135"/>
      <c r="F234" s="135"/>
      <c r="G234" s="135"/>
      <c r="H234" s="135"/>
      <c r="I234" s="136"/>
      <c r="J234" s="135"/>
      <c r="K234" s="136"/>
      <c r="L234" s="136"/>
      <c r="M234" s="136"/>
      <c r="N234" s="137"/>
      <c r="O234" s="137"/>
      <c r="P234" s="137"/>
      <c r="Q234" s="137"/>
      <c r="R234" s="137"/>
    </row>
    <row r="235" spans="1:18" x14ac:dyDescent="0.35">
      <c r="A235" s="118">
        <v>231</v>
      </c>
      <c r="B235" s="119">
        <v>242857</v>
      </c>
      <c r="C235" s="135"/>
      <c r="D235" s="135"/>
      <c r="E235" s="135"/>
      <c r="F235" s="135"/>
      <c r="G235" s="135"/>
      <c r="H235" s="135"/>
      <c r="I235" s="136"/>
      <c r="J235" s="135"/>
      <c r="K235" s="136"/>
      <c r="L235" s="136"/>
      <c r="M235" s="136"/>
      <c r="N235" s="137"/>
      <c r="O235" s="137"/>
      <c r="P235" s="137"/>
      <c r="Q235" s="137"/>
      <c r="R235" s="137"/>
    </row>
  </sheetData>
  <mergeCells count="16">
    <mergeCell ref="P3:P4"/>
    <mergeCell ref="Q3:Q4"/>
    <mergeCell ref="R3:R4"/>
    <mergeCell ref="D2:D4"/>
    <mergeCell ref="M1:R2"/>
    <mergeCell ref="M3:M4"/>
    <mergeCell ref="N3:N4"/>
    <mergeCell ref="O3:O4"/>
    <mergeCell ref="A1:L1"/>
    <mergeCell ref="A2:A4"/>
    <mergeCell ref="B2:B4"/>
    <mergeCell ref="C2:C4"/>
    <mergeCell ref="E2:E4"/>
    <mergeCell ref="I2:J3"/>
    <mergeCell ref="K2:K3"/>
    <mergeCell ref="L2:L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B1:S82"/>
  <sheetViews>
    <sheetView showGridLines="0" tabSelected="1" zoomScale="90" zoomScaleNormal="90" zoomScaleSheetLayoutView="85" workbookViewId="0">
      <selection activeCell="J21" sqref="J21"/>
    </sheetView>
  </sheetViews>
  <sheetFormatPr defaultRowHeight="18.75" x14ac:dyDescent="0.3"/>
  <cols>
    <col min="1" max="1" width="3.5703125" customWidth="1"/>
    <col min="2" max="2" width="16.42578125" customWidth="1"/>
    <col min="3" max="3" width="16.85546875" customWidth="1"/>
    <col min="4" max="4" width="10.140625" customWidth="1"/>
    <col min="5" max="5" width="12.85546875" customWidth="1"/>
    <col min="6" max="6" width="10.140625" customWidth="1"/>
    <col min="7" max="7" width="18.42578125" customWidth="1"/>
    <col min="8" max="8" width="21.42578125" customWidth="1"/>
    <col min="9" max="9" width="11.42578125" customWidth="1"/>
    <col min="10" max="10" width="23" customWidth="1"/>
    <col min="11" max="11" width="19" customWidth="1"/>
    <col min="12" max="12" width="24" customWidth="1"/>
    <col min="13" max="13" width="13.5703125" customWidth="1"/>
    <col min="14" max="14" width="19" customWidth="1"/>
    <col min="15" max="15" width="15.28515625" customWidth="1"/>
    <col min="16" max="16" width="18.5703125" bestFit="1" customWidth="1"/>
    <col min="17" max="17" width="10" customWidth="1"/>
    <col min="21" max="21" width="10.42578125" bestFit="1" customWidth="1"/>
  </cols>
  <sheetData>
    <row r="1" spans="2:17" ht="12.75" customHeight="1" x14ac:dyDescent="0.3">
      <c r="P1" s="101"/>
      <c r="Q1" s="101"/>
    </row>
    <row r="2" spans="2:17" ht="21" x14ac:dyDescent="0.35">
      <c r="B2" s="1" t="str">
        <f>"ตารางคาดการณ์ปริมาณน้ำไหลลงเขื่อนแก่งกระจาน  วันที่ "&amp;TEXT(C7,"d ดดดด")&amp;" - "&amp;TEXT(C13,"d ดดดด bbb")</f>
        <v>ตารางคาดการณ์ปริมาณน้ำไหลลงเขื่อนแก่งกระจาน  วันที่ 21 ตุลาคม - 27 ตุลาคม 2564</v>
      </c>
      <c r="P2" s="102"/>
    </row>
    <row r="3" spans="2:17" ht="14.25" customHeight="1" thickBot="1" x14ac:dyDescent="0.35"/>
    <row r="4" spans="2:17" ht="63" x14ac:dyDescent="0.3">
      <c r="B4" s="8" t="s">
        <v>0</v>
      </c>
      <c r="C4" s="9" t="s">
        <v>1</v>
      </c>
      <c r="D4" s="10" t="s">
        <v>2</v>
      </c>
      <c r="E4" s="10" t="s">
        <v>3</v>
      </c>
      <c r="F4" s="11" t="s">
        <v>4</v>
      </c>
      <c r="G4" s="12" t="s">
        <v>27</v>
      </c>
      <c r="H4" s="10" t="s">
        <v>5</v>
      </c>
      <c r="I4" s="10" t="s">
        <v>6</v>
      </c>
      <c r="J4" s="13" t="s">
        <v>7</v>
      </c>
      <c r="K4" s="14" t="s">
        <v>28</v>
      </c>
      <c r="L4" s="10" t="s">
        <v>8</v>
      </c>
      <c r="M4" s="10" t="s">
        <v>9</v>
      </c>
      <c r="N4" s="15" t="s">
        <v>10</v>
      </c>
      <c r="P4" s="104"/>
    </row>
    <row r="5" spans="2:17" ht="26.25" customHeight="1" thickBot="1" x14ac:dyDescent="0.35">
      <c r="B5" s="24"/>
      <c r="C5" s="16"/>
      <c r="D5" s="17" t="s">
        <v>11</v>
      </c>
      <c r="E5" s="17" t="s">
        <v>12</v>
      </c>
      <c r="F5" s="18" t="s">
        <v>13</v>
      </c>
      <c r="G5" s="19" t="s">
        <v>14</v>
      </c>
      <c r="H5" s="20" t="s">
        <v>15</v>
      </c>
      <c r="I5" s="17" t="s">
        <v>16</v>
      </c>
      <c r="J5" s="21" t="s">
        <v>17</v>
      </c>
      <c r="K5" s="22" t="s">
        <v>18</v>
      </c>
      <c r="L5" s="20" t="s">
        <v>19</v>
      </c>
      <c r="M5" s="17" t="s">
        <v>20</v>
      </c>
      <c r="N5" s="23" t="s">
        <v>21</v>
      </c>
    </row>
    <row r="6" spans="2:17" ht="21.75" customHeight="1" x14ac:dyDescent="0.35">
      <c r="B6" s="183" t="s">
        <v>53</v>
      </c>
      <c r="C6" s="77">
        <v>44489</v>
      </c>
      <c r="D6" s="185">
        <v>2210</v>
      </c>
      <c r="E6" s="187">
        <v>710</v>
      </c>
      <c r="F6" s="189">
        <v>0.3</v>
      </c>
      <c r="G6" s="210"/>
      <c r="H6" s="26"/>
      <c r="I6" s="26"/>
      <c r="J6" s="27">
        <v>15.6</v>
      </c>
      <c r="K6" s="86"/>
      <c r="L6" s="28">
        <f>+K6+J6</f>
        <v>15.6</v>
      </c>
      <c r="M6" s="87"/>
      <c r="N6" s="29">
        <f>K6+J6-M6</f>
        <v>15.6</v>
      </c>
      <c r="O6" s="2"/>
    </row>
    <row r="7" spans="2:17" ht="21.75" customHeight="1" x14ac:dyDescent="0.35">
      <c r="B7" s="183"/>
      <c r="C7" s="77">
        <f>C6+1</f>
        <v>44490</v>
      </c>
      <c r="D7" s="185"/>
      <c r="E7" s="187"/>
      <c r="F7" s="189"/>
      <c r="G7" s="210"/>
      <c r="H7" s="26">
        <f>$D$6*(G6/1000)*F$6</f>
        <v>0</v>
      </c>
      <c r="I7" s="26">
        <v>3</v>
      </c>
      <c r="J7" s="31">
        <f>H7+I7</f>
        <v>3</v>
      </c>
      <c r="K7" s="32">
        <f>N6</f>
        <v>15.6</v>
      </c>
      <c r="L7" s="30">
        <f>+K7+J7</f>
        <v>18.600000000000001</v>
      </c>
      <c r="M7" s="33">
        <f>M6</f>
        <v>0</v>
      </c>
      <c r="N7" s="34">
        <f>K7+J7-M7</f>
        <v>18.600000000000001</v>
      </c>
      <c r="O7" s="2"/>
    </row>
    <row r="8" spans="2:17" ht="21.75" customHeight="1" x14ac:dyDescent="0.35">
      <c r="B8" s="183"/>
      <c r="C8" s="77">
        <f t="shared" ref="C8:C13" si="0">C7+1</f>
        <v>44491</v>
      </c>
      <c r="D8" s="185"/>
      <c r="E8" s="187"/>
      <c r="F8" s="189"/>
      <c r="G8" s="210"/>
      <c r="H8" s="26">
        <f>$D$6*(G7/1000)*F$6</f>
        <v>0</v>
      </c>
      <c r="I8" s="26">
        <v>6.8</v>
      </c>
      <c r="J8" s="31">
        <f t="shared" ref="J8:J12" si="1">H8+I8</f>
        <v>6.8</v>
      </c>
      <c r="K8" s="30">
        <f>N7</f>
        <v>18.600000000000001</v>
      </c>
      <c r="L8" s="30">
        <f t="shared" ref="L8:L12" si="2">+K8+J8</f>
        <v>25.400000000000002</v>
      </c>
      <c r="M8" s="33">
        <v>2.16</v>
      </c>
      <c r="N8" s="34">
        <f t="shared" ref="N8:N12" si="3">K8+J8-M8</f>
        <v>23.240000000000002</v>
      </c>
      <c r="O8" s="2"/>
    </row>
    <row r="9" spans="2:17" ht="21" x14ac:dyDescent="0.35">
      <c r="B9" s="183"/>
      <c r="C9" s="77">
        <f t="shared" si="0"/>
        <v>44492</v>
      </c>
      <c r="D9" s="185"/>
      <c r="E9" s="187"/>
      <c r="F9" s="189"/>
      <c r="G9" s="211"/>
      <c r="H9" s="26">
        <f>$D$6*(G8/1000)*F$6</f>
        <v>0</v>
      </c>
      <c r="I9" s="26">
        <v>8.1999999999999993</v>
      </c>
      <c r="J9" s="31">
        <f t="shared" si="1"/>
        <v>8.1999999999999993</v>
      </c>
      <c r="K9" s="30">
        <f>N8</f>
        <v>23.240000000000002</v>
      </c>
      <c r="L9" s="30">
        <f t="shared" si="2"/>
        <v>31.44</v>
      </c>
      <c r="M9" s="33">
        <v>2.16</v>
      </c>
      <c r="N9" s="34">
        <f t="shared" si="3"/>
        <v>29.28</v>
      </c>
      <c r="O9" s="2"/>
    </row>
    <row r="10" spans="2:17" ht="21" x14ac:dyDescent="0.35">
      <c r="B10" s="183"/>
      <c r="C10" s="77">
        <f t="shared" si="0"/>
        <v>44493</v>
      </c>
      <c r="D10" s="185"/>
      <c r="E10" s="187"/>
      <c r="F10" s="189"/>
      <c r="G10" s="212"/>
      <c r="H10" s="26">
        <f t="shared" ref="H10" si="4">$D$6*(G9/1000)*F$6</f>
        <v>0</v>
      </c>
      <c r="I10" s="26">
        <v>7</v>
      </c>
      <c r="J10" s="31">
        <f t="shared" si="1"/>
        <v>7</v>
      </c>
      <c r="K10" s="30">
        <f t="shared" ref="K10:K12" si="5">N9</f>
        <v>29.28</v>
      </c>
      <c r="L10" s="30">
        <f t="shared" si="2"/>
        <v>36.28</v>
      </c>
      <c r="M10" s="33">
        <v>1.296</v>
      </c>
      <c r="N10" s="34">
        <f t="shared" si="3"/>
        <v>34.984000000000002</v>
      </c>
      <c r="O10" s="2"/>
      <c r="P10" s="105" t="s">
        <v>68</v>
      </c>
      <c r="Q10" s="106" t="s">
        <v>67</v>
      </c>
    </row>
    <row r="11" spans="2:17" ht="21" x14ac:dyDescent="0.35">
      <c r="B11" s="183"/>
      <c r="C11" s="77">
        <f t="shared" si="0"/>
        <v>44494</v>
      </c>
      <c r="D11" s="185"/>
      <c r="E11" s="187"/>
      <c r="F11" s="189"/>
      <c r="G11" s="211"/>
      <c r="H11" s="26">
        <f>$D$6*(G10/1000)*F$6</f>
        <v>0</v>
      </c>
      <c r="I11" s="26">
        <v>4.4000000000000004</v>
      </c>
      <c r="J11" s="31">
        <f t="shared" si="1"/>
        <v>4.4000000000000004</v>
      </c>
      <c r="K11" s="30">
        <f t="shared" si="5"/>
        <v>34.984000000000002</v>
      </c>
      <c r="L11" s="30">
        <f t="shared" si="2"/>
        <v>39.384</v>
      </c>
      <c r="M11" s="33">
        <v>1.296</v>
      </c>
      <c r="N11" s="34">
        <f t="shared" si="3"/>
        <v>38.088000000000001</v>
      </c>
      <c r="O11" s="2"/>
      <c r="P11" s="107" t="s">
        <v>65</v>
      </c>
      <c r="Q11" s="108">
        <v>45</v>
      </c>
    </row>
    <row r="12" spans="2:17" ht="21" x14ac:dyDescent="0.35">
      <c r="B12" s="183"/>
      <c r="C12" s="77">
        <f t="shared" si="0"/>
        <v>44495</v>
      </c>
      <c r="D12" s="185"/>
      <c r="E12" s="187"/>
      <c r="F12" s="189"/>
      <c r="G12" s="211"/>
      <c r="H12" s="26">
        <f>$D$6*(G11/1000)*F$6</f>
        <v>0</v>
      </c>
      <c r="I12" s="26">
        <v>3.5</v>
      </c>
      <c r="J12" s="31">
        <f t="shared" si="1"/>
        <v>3.5</v>
      </c>
      <c r="K12" s="30">
        <f t="shared" si="5"/>
        <v>38.088000000000001</v>
      </c>
      <c r="L12" s="30">
        <f t="shared" si="2"/>
        <v>41.588000000000001</v>
      </c>
      <c r="M12" s="33">
        <v>1.296</v>
      </c>
      <c r="N12" s="34">
        <f t="shared" si="3"/>
        <v>40.292000000000002</v>
      </c>
      <c r="O12" s="2"/>
      <c r="P12" s="107" t="s">
        <v>66</v>
      </c>
      <c r="Q12" s="109">
        <v>3.8879999999999999</v>
      </c>
    </row>
    <row r="13" spans="2:17" ht="21.75" thickBot="1" x14ac:dyDescent="0.4">
      <c r="B13" s="184"/>
      <c r="C13" s="85">
        <f t="shared" si="0"/>
        <v>44496</v>
      </c>
      <c r="D13" s="186"/>
      <c r="E13" s="188"/>
      <c r="F13" s="190"/>
      <c r="G13" s="37"/>
      <c r="H13" s="38"/>
      <c r="I13" s="38"/>
      <c r="J13" s="39"/>
      <c r="K13" s="40">
        <f>N12</f>
        <v>40.292000000000002</v>
      </c>
      <c r="L13" s="38"/>
      <c r="M13" s="38"/>
      <c r="N13" s="41"/>
      <c r="Q13">
        <f>Q12/710</f>
        <v>5.4760563380281688E-3</v>
      </c>
    </row>
    <row r="14" spans="2:17" ht="10.5" customHeight="1" x14ac:dyDescent="0.3"/>
    <row r="15" spans="2:17" s="70" customFormat="1" ht="24.95" customHeight="1" x14ac:dyDescent="0.35">
      <c r="B15" s="72" t="s">
        <v>110</v>
      </c>
      <c r="H15" s="71"/>
      <c r="N15" s="103" t="s">
        <v>63</v>
      </c>
    </row>
    <row r="16" spans="2:17" s="70" customFormat="1" ht="24.95" customHeight="1" x14ac:dyDescent="0.35">
      <c r="B16" s="72" t="s">
        <v>38</v>
      </c>
      <c r="N16" s="4" t="s">
        <v>26</v>
      </c>
    </row>
    <row r="17" spans="2:19" ht="24.95" customHeight="1" x14ac:dyDescent="0.35">
      <c r="B17" s="1" t="str">
        <f>"* Inflow ของวันที่ "&amp;TEXT(C6,"d ดดด bb")&amp;" จะเป็นค่าปริมาณน้ำที่ไหลลงในวันที่ "&amp;TEXT(C7,"d ดดด bb")&amp; " เวลา 06.00 น."</f>
        <v>* Inflow ของวันที่ 20 ต.ค. 64 จะเป็นค่าปริมาณน้ำที่ไหลลงในวันที่ 21 ต.ค. 64 เวลา 06.00 น.</v>
      </c>
      <c r="N17" s="70" t="str">
        <f ca="1">IF(NOW()-TODAY()&lt;0.5,"ข้อมูล ณ วันที "&amp;(TEXT(TODAY(),"d ดดด bbb"))&amp;" เวลา 06.00 น.","ข้อมูล ณ วันที  "&amp;(TEXT(TODAY(),"d ดดด bbb"))&amp;" เวลา 06.00 น.")</f>
        <v>ข้อมูล ณ วันที  6 ก.พ. 2565 เวลา 06.00 น.</v>
      </c>
    </row>
    <row r="18" spans="2:19" ht="24.95" customHeight="1" x14ac:dyDescent="0.35">
      <c r="B18" s="1" t="s">
        <v>64</v>
      </c>
    </row>
    <row r="19" spans="2:19" ht="24.95" customHeight="1" thickBot="1" x14ac:dyDescent="0.4">
      <c r="B19" s="1"/>
    </row>
    <row r="20" spans="2:19" ht="19.5" customHeight="1" x14ac:dyDescent="0.3">
      <c r="H20" s="2"/>
      <c r="L20" s="191" t="s">
        <v>1</v>
      </c>
      <c r="M20" s="193" t="s">
        <v>22</v>
      </c>
      <c r="N20" s="181" t="s">
        <v>23</v>
      </c>
      <c r="O20" s="193" t="s">
        <v>24</v>
      </c>
      <c r="P20" s="179" t="s">
        <v>108</v>
      </c>
      <c r="Q20" s="181" t="s">
        <v>57</v>
      </c>
      <c r="R20" t="s">
        <v>29</v>
      </c>
    </row>
    <row r="21" spans="2:19" ht="29.25" customHeight="1" thickBot="1" x14ac:dyDescent="0.4">
      <c r="B21" s="1"/>
      <c r="L21" s="192"/>
      <c r="M21" s="194"/>
      <c r="N21" s="182"/>
      <c r="O21" s="194"/>
      <c r="P21" s="180"/>
      <c r="Q21" s="182"/>
    </row>
    <row r="22" spans="2:19" x14ac:dyDescent="0.3">
      <c r="K22">
        <v>1</v>
      </c>
      <c r="L22" s="5">
        <v>44470</v>
      </c>
      <c r="M22" s="42">
        <f>'Data 2564'!R174</f>
        <v>1</v>
      </c>
      <c r="N22" s="42"/>
      <c r="O22" s="43">
        <f>'Data 2564'!I175</f>
        <v>552.59</v>
      </c>
      <c r="P22" s="88"/>
      <c r="Q22" s="43">
        <f>'Data 2564'!$K175</f>
        <v>7.42</v>
      </c>
      <c r="R22">
        <v>710</v>
      </c>
    </row>
    <row r="23" spans="2:19" x14ac:dyDescent="0.3">
      <c r="K23">
        <v>2</v>
      </c>
      <c r="L23" s="5">
        <f>L22+1</f>
        <v>44471</v>
      </c>
      <c r="M23" s="42">
        <f>'Data 2564'!R175</f>
        <v>9.8666666666666671</v>
      </c>
      <c r="N23" s="42"/>
      <c r="O23" s="43">
        <f>'Data 2564'!I176</f>
        <v>550.84</v>
      </c>
      <c r="P23" s="88"/>
      <c r="Q23" s="43">
        <f>'Data 2564'!$K176</f>
        <v>6.98</v>
      </c>
      <c r="R23">
        <f>R22</f>
        <v>710</v>
      </c>
    </row>
    <row r="24" spans="2:19" x14ac:dyDescent="0.3">
      <c r="K24">
        <v>3</v>
      </c>
      <c r="L24" s="5">
        <f t="shared" ref="L24:L82" si="6">L23+1</f>
        <v>44472</v>
      </c>
      <c r="M24" s="42">
        <f>'Data 2564'!R176</f>
        <v>15.7</v>
      </c>
      <c r="N24" s="42"/>
      <c r="O24" s="43">
        <f>'Data 2564'!I177</f>
        <v>547.34</v>
      </c>
      <c r="P24" s="89"/>
      <c r="Q24" s="43">
        <f>'Data 2564'!$K177</f>
        <v>5.28</v>
      </c>
      <c r="R24">
        <f t="shared" ref="R24:R82" si="7">R23</f>
        <v>710</v>
      </c>
    </row>
    <row r="25" spans="2:19" x14ac:dyDescent="0.3">
      <c r="K25">
        <v>4</v>
      </c>
      <c r="L25" s="5">
        <f t="shared" si="6"/>
        <v>44473</v>
      </c>
      <c r="M25" s="42">
        <f>'Data 2564'!R177</f>
        <v>27.15</v>
      </c>
      <c r="N25" s="42"/>
      <c r="O25" s="43">
        <f>'Data 2564'!I178</f>
        <v>544.72</v>
      </c>
      <c r="P25" s="89"/>
      <c r="Q25" s="43">
        <f>'Data 2564'!$K178</f>
        <v>6.18</v>
      </c>
      <c r="R25">
        <f t="shared" si="7"/>
        <v>710</v>
      </c>
    </row>
    <row r="26" spans="2:19" x14ac:dyDescent="0.3">
      <c r="K26">
        <v>5</v>
      </c>
      <c r="L26" s="5">
        <f t="shared" si="6"/>
        <v>44474</v>
      </c>
      <c r="M26" s="42">
        <f>'Data 2564'!R178</f>
        <v>14.7</v>
      </c>
      <c r="N26" s="42"/>
      <c r="O26" s="43">
        <f>'Data 2564'!I179</f>
        <v>542.54</v>
      </c>
      <c r="P26" s="89"/>
      <c r="Q26" s="43">
        <f>'Data 2564'!$K179</f>
        <v>6.62</v>
      </c>
      <c r="R26">
        <f t="shared" si="7"/>
        <v>710</v>
      </c>
    </row>
    <row r="27" spans="2:19" x14ac:dyDescent="0.3">
      <c r="K27">
        <v>6</v>
      </c>
      <c r="L27" s="5">
        <f t="shared" si="6"/>
        <v>44475</v>
      </c>
      <c r="M27" s="42">
        <f>'Data 2564'!R179</f>
        <v>24.666666666666668</v>
      </c>
      <c r="N27" s="42">
        <v>25.5</v>
      </c>
      <c r="O27" s="43">
        <f>'Data 2564'!I180</f>
        <v>541.24</v>
      </c>
      <c r="P27" s="89"/>
      <c r="Q27" s="43">
        <f>'Data 2564'!$K180</f>
        <v>7.48</v>
      </c>
      <c r="R27">
        <f t="shared" si="7"/>
        <v>710</v>
      </c>
    </row>
    <row r="28" spans="2:19" x14ac:dyDescent="0.3">
      <c r="K28">
        <v>7</v>
      </c>
      <c r="L28" s="5">
        <f t="shared" si="6"/>
        <v>44476</v>
      </c>
      <c r="M28" s="42">
        <f>'Data 2564'!R180</f>
        <v>10.050000000000001</v>
      </c>
      <c r="N28" s="42">
        <v>16.05</v>
      </c>
      <c r="O28" s="43">
        <v>543</v>
      </c>
      <c r="P28" s="89"/>
      <c r="Q28" s="43">
        <f>'Data 2564'!$K181</f>
        <v>0</v>
      </c>
      <c r="R28">
        <f t="shared" si="7"/>
        <v>710</v>
      </c>
      <c r="S28" s="2"/>
    </row>
    <row r="29" spans="2:19" x14ac:dyDescent="0.3">
      <c r="K29">
        <v>8</v>
      </c>
      <c r="L29" s="5">
        <f t="shared" si="6"/>
        <v>44477</v>
      </c>
      <c r="M29" s="42">
        <f>'Data 2564'!R181</f>
        <v>5.75</v>
      </c>
      <c r="N29" s="42">
        <v>34</v>
      </c>
      <c r="O29" s="43">
        <v>548</v>
      </c>
      <c r="P29" s="89"/>
      <c r="Q29" s="43">
        <f>'Data 2564'!$K182</f>
        <v>0</v>
      </c>
      <c r="R29">
        <f t="shared" si="7"/>
        <v>710</v>
      </c>
      <c r="S29" s="2"/>
    </row>
    <row r="30" spans="2:19" x14ac:dyDescent="0.3">
      <c r="K30">
        <v>9</v>
      </c>
      <c r="L30" s="5">
        <f t="shared" si="6"/>
        <v>44478</v>
      </c>
      <c r="M30" s="42">
        <f>'Data 2564'!R182</f>
        <v>4.1500000000000004</v>
      </c>
      <c r="N30" s="42">
        <v>14.98</v>
      </c>
      <c r="O30" s="43">
        <f>'Data 2564'!I183</f>
        <v>549.09</v>
      </c>
      <c r="P30" s="89"/>
      <c r="Q30" s="43">
        <f>'Data 2564'!$K183</f>
        <v>10.53</v>
      </c>
      <c r="R30">
        <f t="shared" si="7"/>
        <v>710</v>
      </c>
    </row>
    <row r="31" spans="2:19" x14ac:dyDescent="0.3">
      <c r="K31">
        <v>10</v>
      </c>
      <c r="L31" s="5">
        <f t="shared" si="6"/>
        <v>44479</v>
      </c>
      <c r="M31" s="42">
        <f>'Data 2564'!R183</f>
        <v>3.4666666666666663</v>
      </c>
      <c r="N31" s="42">
        <v>2</v>
      </c>
      <c r="O31" s="43">
        <f>'Data 2564'!I184</f>
        <v>552.59</v>
      </c>
      <c r="P31" s="90"/>
      <c r="Q31" s="43">
        <f>'Data 2564'!$K184</f>
        <v>12.28</v>
      </c>
      <c r="R31">
        <f t="shared" si="7"/>
        <v>710</v>
      </c>
    </row>
    <row r="32" spans="2:19" x14ac:dyDescent="0.3">
      <c r="K32">
        <v>11</v>
      </c>
      <c r="L32" s="5">
        <f t="shared" si="6"/>
        <v>44480</v>
      </c>
      <c r="M32" s="42">
        <f>'Data 2564'!R184</f>
        <v>5.75</v>
      </c>
      <c r="N32" s="42">
        <v>9.65</v>
      </c>
      <c r="O32" s="43">
        <f>'Data 2564'!I185</f>
        <v>556.1</v>
      </c>
      <c r="P32" s="90"/>
      <c r="Q32" s="43">
        <f>'Data 2564'!$K185</f>
        <v>12.29</v>
      </c>
      <c r="R32">
        <f t="shared" si="7"/>
        <v>710</v>
      </c>
    </row>
    <row r="33" spans="2:18" x14ac:dyDescent="0.3">
      <c r="K33">
        <v>12</v>
      </c>
      <c r="L33" s="5">
        <f t="shared" si="6"/>
        <v>44481</v>
      </c>
      <c r="M33" s="42">
        <f>'Data 2564'!R185</f>
        <v>18.700000000000003</v>
      </c>
      <c r="N33" s="42">
        <v>8.24</v>
      </c>
      <c r="O33" s="43">
        <f>'Data 2564'!I186</f>
        <v>555.66</v>
      </c>
      <c r="P33" s="90"/>
      <c r="Q33" s="43">
        <f>'Data 2564'!$K186</f>
        <v>8.36</v>
      </c>
      <c r="R33">
        <f t="shared" si="7"/>
        <v>710</v>
      </c>
    </row>
    <row r="34" spans="2:18" x14ac:dyDescent="0.3">
      <c r="K34">
        <v>13</v>
      </c>
      <c r="L34" s="5">
        <f t="shared" si="6"/>
        <v>44482</v>
      </c>
      <c r="M34" s="42">
        <f>'Data 2564'!R186</f>
        <v>30.625</v>
      </c>
      <c r="N34" s="42">
        <v>10.89</v>
      </c>
      <c r="O34" s="43">
        <f>'Data 2564'!I187</f>
        <v>555.66</v>
      </c>
      <c r="P34" s="90"/>
      <c r="Q34" s="43">
        <f>'Data 2564'!$K187</f>
        <v>8.7899999999999991</v>
      </c>
      <c r="R34">
        <f t="shared" si="7"/>
        <v>710</v>
      </c>
    </row>
    <row r="35" spans="2:18" x14ac:dyDescent="0.3">
      <c r="K35">
        <v>14</v>
      </c>
      <c r="L35" s="5">
        <f t="shared" si="6"/>
        <v>44483</v>
      </c>
      <c r="M35" s="42">
        <f>'Data 2564'!R187</f>
        <v>4.9749999999999996</v>
      </c>
      <c r="N35" s="42">
        <v>28.36</v>
      </c>
      <c r="O35" s="43">
        <f>'Data 2564'!I188</f>
        <v>558.74</v>
      </c>
      <c r="P35" s="90"/>
      <c r="Q35" s="43">
        <f>'Data 2564'!$K188</f>
        <v>11.87</v>
      </c>
      <c r="R35">
        <f t="shared" si="7"/>
        <v>710</v>
      </c>
    </row>
    <row r="36" spans="2:18" x14ac:dyDescent="0.3">
      <c r="K36">
        <v>15</v>
      </c>
      <c r="L36" s="5">
        <f t="shared" si="6"/>
        <v>44484</v>
      </c>
      <c r="M36" s="42">
        <f>'Data 2564'!R188</f>
        <v>6.2249999999999996</v>
      </c>
      <c r="N36" s="42">
        <v>16.21</v>
      </c>
      <c r="O36" s="43">
        <v>560</v>
      </c>
      <c r="P36" s="90"/>
      <c r="Q36" s="43">
        <f>'Data 2564'!$K189</f>
        <v>0</v>
      </c>
      <c r="R36">
        <f t="shared" si="7"/>
        <v>710</v>
      </c>
    </row>
    <row r="37" spans="2:18" x14ac:dyDescent="0.3">
      <c r="K37">
        <v>16</v>
      </c>
      <c r="L37" s="5">
        <f t="shared" si="6"/>
        <v>44485</v>
      </c>
      <c r="M37" s="42">
        <f>'Data 2564'!R189</f>
        <v>8.0500000000000007</v>
      </c>
      <c r="N37" s="42">
        <v>12.13</v>
      </c>
      <c r="O37" s="43">
        <f>'Data 2564'!I190</f>
        <v>560.95000000000005</v>
      </c>
      <c r="P37" s="90"/>
      <c r="Q37" s="43">
        <f>'Data 2564'!$K190</f>
        <v>8.6300000000000008</v>
      </c>
      <c r="R37">
        <f t="shared" si="7"/>
        <v>710</v>
      </c>
    </row>
    <row r="38" spans="2:18" x14ac:dyDescent="0.3">
      <c r="K38">
        <v>17</v>
      </c>
      <c r="L38" s="5">
        <f t="shared" si="6"/>
        <v>44486</v>
      </c>
      <c r="M38" s="42">
        <f>'Data 2564'!R190</f>
        <v>13.125</v>
      </c>
      <c r="N38" s="42">
        <v>7.2</v>
      </c>
      <c r="O38" s="43">
        <f>'Data 2564'!I191</f>
        <v>563.16</v>
      </c>
      <c r="P38" s="90"/>
      <c r="Q38" s="43">
        <f>'Data 2564'!$K191</f>
        <v>5.77</v>
      </c>
      <c r="R38">
        <f t="shared" si="7"/>
        <v>710</v>
      </c>
    </row>
    <row r="39" spans="2:18" x14ac:dyDescent="0.3">
      <c r="K39">
        <v>18</v>
      </c>
      <c r="L39" s="5">
        <f t="shared" si="6"/>
        <v>44487</v>
      </c>
      <c r="M39" s="42">
        <f>'Data 2564'!R191</f>
        <v>12.233333333333334</v>
      </c>
      <c r="N39" s="42">
        <v>1.19</v>
      </c>
      <c r="O39" s="43">
        <f>'Data 2564'!I192</f>
        <v>568.03</v>
      </c>
      <c r="P39" s="6"/>
      <c r="Q39" s="43">
        <f>'Data 2564'!$K192</f>
        <v>6.76</v>
      </c>
      <c r="R39">
        <f t="shared" si="7"/>
        <v>710</v>
      </c>
    </row>
    <row r="40" spans="2:18" x14ac:dyDescent="0.3">
      <c r="K40">
        <v>19</v>
      </c>
      <c r="L40" s="5">
        <f t="shared" si="6"/>
        <v>44488</v>
      </c>
      <c r="M40" s="139"/>
      <c r="N40" s="42">
        <v>2.8</v>
      </c>
      <c r="O40" s="43">
        <f>'Data 2564'!I193</f>
        <v>577.80999999999995</v>
      </c>
      <c r="P40" s="91"/>
      <c r="Q40" s="43">
        <f>'Data 2564'!$K193</f>
        <v>11.66</v>
      </c>
      <c r="R40">
        <f t="shared" si="7"/>
        <v>710</v>
      </c>
    </row>
    <row r="41" spans="2:18" x14ac:dyDescent="0.3">
      <c r="K41">
        <v>20</v>
      </c>
      <c r="L41" s="5">
        <f t="shared" si="6"/>
        <v>44489</v>
      </c>
      <c r="M41" s="42"/>
      <c r="N41" s="42">
        <v>11.909846</v>
      </c>
      <c r="O41" s="139"/>
      <c r="P41" s="140"/>
      <c r="Q41" s="43">
        <f>'Data 2564'!$K194</f>
        <v>15.56</v>
      </c>
      <c r="R41">
        <f t="shared" si="7"/>
        <v>710</v>
      </c>
    </row>
    <row r="42" spans="2:18" x14ac:dyDescent="0.3">
      <c r="L42" s="5">
        <f t="shared" si="6"/>
        <v>44490</v>
      </c>
      <c r="M42" s="42"/>
      <c r="N42" s="42">
        <v>1.6047689999999999</v>
      </c>
      <c r="O42" s="43"/>
      <c r="P42" s="90"/>
      <c r="Q42" s="43">
        <f>'Data 2564'!$K195</f>
        <v>7.27</v>
      </c>
      <c r="R42">
        <f t="shared" si="7"/>
        <v>710</v>
      </c>
    </row>
    <row r="43" spans="2:18" x14ac:dyDescent="0.3">
      <c r="L43" s="5">
        <f t="shared" si="6"/>
        <v>44491</v>
      </c>
      <c r="M43" s="42"/>
      <c r="N43" s="42">
        <v>11.321999999999999</v>
      </c>
      <c r="O43" s="43"/>
      <c r="P43" s="90"/>
      <c r="Q43" s="43">
        <f>'Data 2564'!$K196</f>
        <v>8.11</v>
      </c>
      <c r="R43">
        <f t="shared" si="7"/>
        <v>710</v>
      </c>
    </row>
    <row r="44" spans="2:18" x14ac:dyDescent="0.3">
      <c r="L44" s="5">
        <f t="shared" si="6"/>
        <v>44492</v>
      </c>
      <c r="M44" s="42"/>
      <c r="N44" s="42">
        <v>8.4488889999999994</v>
      </c>
      <c r="O44" s="43"/>
      <c r="P44" s="90"/>
      <c r="Q44" s="43">
        <f>'Data 2564'!$K197</f>
        <v>22.4</v>
      </c>
      <c r="R44">
        <f t="shared" si="7"/>
        <v>710</v>
      </c>
    </row>
    <row r="45" spans="2:18" x14ac:dyDescent="0.3">
      <c r="L45" s="5">
        <f t="shared" si="6"/>
        <v>44493</v>
      </c>
      <c r="M45" s="42"/>
      <c r="N45" s="42">
        <v>9.5556000000000002E-2</v>
      </c>
      <c r="O45" s="43"/>
      <c r="P45" s="90"/>
      <c r="Q45" s="43">
        <f>'Data 2564'!$K198</f>
        <v>15.86</v>
      </c>
      <c r="R45">
        <f t="shared" si="7"/>
        <v>710</v>
      </c>
    </row>
    <row r="46" spans="2:18" x14ac:dyDescent="0.3">
      <c r="L46" s="5">
        <f t="shared" si="6"/>
        <v>44494</v>
      </c>
      <c r="M46" s="42"/>
      <c r="N46" s="42">
        <v>2.222E-3</v>
      </c>
      <c r="O46" s="43"/>
      <c r="P46" s="90"/>
      <c r="Q46" s="43">
        <f>'Data 2564'!$K199</f>
        <v>13.48</v>
      </c>
      <c r="R46">
        <f t="shared" si="7"/>
        <v>710</v>
      </c>
    </row>
    <row r="47" spans="2:18" x14ac:dyDescent="0.3">
      <c r="L47" s="5">
        <f t="shared" si="6"/>
        <v>44495</v>
      </c>
      <c r="M47" s="42"/>
      <c r="N47" s="42">
        <v>0</v>
      </c>
      <c r="O47" s="43"/>
      <c r="P47" s="90"/>
      <c r="Q47" s="43">
        <f>'Data 2564'!$K200</f>
        <v>23.94</v>
      </c>
      <c r="R47">
        <f t="shared" si="7"/>
        <v>710</v>
      </c>
    </row>
    <row r="48" spans="2:18" ht="21" x14ac:dyDescent="0.35">
      <c r="B48" s="1"/>
      <c r="L48" s="5">
        <f t="shared" si="6"/>
        <v>44496</v>
      </c>
      <c r="M48" s="42"/>
      <c r="N48" s="42"/>
      <c r="O48" s="43"/>
      <c r="P48" s="90"/>
      <c r="Q48" s="43">
        <f>'Data 2564'!$K201</f>
        <v>15.35</v>
      </c>
      <c r="R48">
        <f t="shared" si="7"/>
        <v>710</v>
      </c>
    </row>
    <row r="49" spans="2:18" x14ac:dyDescent="0.3">
      <c r="L49" s="5">
        <f t="shared" si="6"/>
        <v>44497</v>
      </c>
      <c r="M49" s="42"/>
      <c r="N49" s="42"/>
      <c r="O49" s="43"/>
      <c r="P49" s="90"/>
      <c r="Q49" s="43"/>
      <c r="R49">
        <f t="shared" si="7"/>
        <v>710</v>
      </c>
    </row>
    <row r="50" spans="2:18" x14ac:dyDescent="0.3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5">
        <f t="shared" si="6"/>
        <v>44498</v>
      </c>
      <c r="M50" s="42"/>
      <c r="N50" s="42"/>
      <c r="O50" s="43"/>
      <c r="P50" s="90"/>
      <c r="Q50" s="43"/>
      <c r="R50">
        <f t="shared" si="7"/>
        <v>710</v>
      </c>
    </row>
    <row r="51" spans="2:18" x14ac:dyDescent="0.3">
      <c r="B51" s="84"/>
      <c r="C51" s="84"/>
      <c r="D51" s="7"/>
      <c r="E51" s="7"/>
      <c r="F51" s="7"/>
      <c r="G51" s="7"/>
      <c r="H51" s="84"/>
      <c r="I51" s="7"/>
      <c r="J51" s="84"/>
      <c r="K51" s="7"/>
      <c r="L51" s="5">
        <f t="shared" si="6"/>
        <v>44499</v>
      </c>
      <c r="M51" s="42"/>
      <c r="N51" s="42"/>
      <c r="O51" s="43"/>
      <c r="P51" s="90"/>
      <c r="Q51" s="43"/>
      <c r="R51">
        <f t="shared" si="7"/>
        <v>710</v>
      </c>
    </row>
    <row r="52" spans="2:18" x14ac:dyDescent="0.3">
      <c r="B52" s="195"/>
      <c r="C52" s="84"/>
      <c r="D52" s="195"/>
      <c r="E52" s="195"/>
      <c r="F52" s="195"/>
      <c r="G52" s="84"/>
      <c r="H52" s="84"/>
      <c r="I52" s="84"/>
      <c r="J52" s="84"/>
      <c r="K52" s="84"/>
      <c r="L52" s="5">
        <f t="shared" si="6"/>
        <v>44500</v>
      </c>
      <c r="M52" s="42"/>
      <c r="N52" s="42"/>
      <c r="O52" s="43"/>
      <c r="P52" s="90"/>
      <c r="Q52" s="43"/>
      <c r="R52">
        <f t="shared" si="7"/>
        <v>710</v>
      </c>
    </row>
    <row r="53" spans="2:18" x14ac:dyDescent="0.3">
      <c r="B53" s="195"/>
      <c r="C53" s="84"/>
      <c r="D53" s="195"/>
      <c r="E53" s="195"/>
      <c r="F53" s="195"/>
      <c r="G53" s="84"/>
      <c r="H53" s="84"/>
      <c r="I53" s="84"/>
      <c r="J53" s="84"/>
      <c r="K53" s="84"/>
      <c r="L53" s="5">
        <f t="shared" si="6"/>
        <v>44501</v>
      </c>
      <c r="M53" s="42"/>
      <c r="N53" s="42"/>
      <c r="O53" s="43"/>
      <c r="P53" s="90"/>
      <c r="Q53" s="43"/>
      <c r="R53">
        <f t="shared" si="7"/>
        <v>710</v>
      </c>
    </row>
    <row r="54" spans="2:18" x14ac:dyDescent="0.3">
      <c r="B54" s="195"/>
      <c r="C54" s="84"/>
      <c r="D54" s="195"/>
      <c r="E54" s="195"/>
      <c r="F54" s="195"/>
      <c r="G54" s="84"/>
      <c r="H54" s="84"/>
      <c r="I54" s="84"/>
      <c r="J54" s="84"/>
      <c r="K54" s="84"/>
      <c r="L54" s="5">
        <f t="shared" si="6"/>
        <v>44502</v>
      </c>
      <c r="M54" s="42"/>
      <c r="N54" s="42"/>
      <c r="O54" s="43"/>
      <c r="P54" s="90"/>
      <c r="Q54" s="43"/>
      <c r="R54">
        <f t="shared" si="7"/>
        <v>710</v>
      </c>
    </row>
    <row r="55" spans="2:18" x14ac:dyDescent="0.3">
      <c r="B55" s="195"/>
      <c r="C55" s="84"/>
      <c r="D55" s="195"/>
      <c r="E55" s="195"/>
      <c r="F55" s="195"/>
      <c r="G55" s="84"/>
      <c r="H55" s="84"/>
      <c r="I55" s="84"/>
      <c r="J55" s="84"/>
      <c r="K55" s="84"/>
      <c r="L55" s="5">
        <f t="shared" si="6"/>
        <v>44503</v>
      </c>
      <c r="M55" s="42"/>
      <c r="N55" s="42"/>
      <c r="O55" s="43"/>
      <c r="P55" s="90"/>
      <c r="Q55" s="43"/>
      <c r="R55">
        <f t="shared" si="7"/>
        <v>710</v>
      </c>
    </row>
    <row r="56" spans="2:18" x14ac:dyDescent="0.3">
      <c r="B56" s="195"/>
      <c r="C56" s="84"/>
      <c r="D56" s="195"/>
      <c r="E56" s="195"/>
      <c r="F56" s="195"/>
      <c r="G56" s="84"/>
      <c r="H56" s="84"/>
      <c r="I56" s="84"/>
      <c r="J56" s="84"/>
      <c r="K56" s="84"/>
      <c r="L56" s="5">
        <f t="shared" si="6"/>
        <v>44504</v>
      </c>
      <c r="M56" s="42"/>
      <c r="N56" s="42"/>
      <c r="O56" s="43"/>
      <c r="P56" s="90"/>
      <c r="Q56" s="43"/>
      <c r="R56">
        <f t="shared" si="7"/>
        <v>710</v>
      </c>
    </row>
    <row r="57" spans="2:18" x14ac:dyDescent="0.3">
      <c r="B57" s="195"/>
      <c r="C57" s="84"/>
      <c r="D57" s="195"/>
      <c r="E57" s="195"/>
      <c r="F57" s="195"/>
      <c r="G57" s="84"/>
      <c r="H57" s="84"/>
      <c r="I57" s="84"/>
      <c r="J57" s="84"/>
      <c r="K57" s="84"/>
      <c r="L57" s="5">
        <f t="shared" si="6"/>
        <v>44505</v>
      </c>
      <c r="M57" s="42"/>
      <c r="N57" s="42"/>
      <c r="O57" s="43"/>
      <c r="P57" s="90"/>
      <c r="Q57" s="43"/>
      <c r="R57">
        <f t="shared" si="7"/>
        <v>710</v>
      </c>
    </row>
    <row r="58" spans="2:18" x14ac:dyDescent="0.3">
      <c r="B58" s="195"/>
      <c r="C58" s="84"/>
      <c r="D58" s="195"/>
      <c r="E58" s="195"/>
      <c r="F58" s="195"/>
      <c r="G58" s="84"/>
      <c r="H58" s="84"/>
      <c r="I58" s="84"/>
      <c r="J58" s="84"/>
      <c r="K58" s="84"/>
      <c r="L58" s="5">
        <f t="shared" si="6"/>
        <v>44506</v>
      </c>
      <c r="M58" s="42"/>
      <c r="N58" s="42"/>
      <c r="O58" s="43"/>
      <c r="P58" s="90"/>
      <c r="Q58" s="43"/>
      <c r="R58">
        <f t="shared" si="7"/>
        <v>710</v>
      </c>
    </row>
    <row r="59" spans="2:18" x14ac:dyDescent="0.3">
      <c r="B59" s="195"/>
      <c r="C59" s="84"/>
      <c r="D59" s="195"/>
      <c r="E59" s="195"/>
      <c r="F59" s="195"/>
      <c r="G59" s="84"/>
      <c r="H59" s="84"/>
      <c r="I59" s="84"/>
      <c r="J59" s="84"/>
      <c r="K59" s="84"/>
      <c r="L59" s="5">
        <f t="shared" si="6"/>
        <v>44507</v>
      </c>
      <c r="M59" s="42"/>
      <c r="N59" s="42"/>
      <c r="O59" s="43"/>
      <c r="P59" s="90"/>
      <c r="Q59" s="43"/>
      <c r="R59">
        <f t="shared" si="7"/>
        <v>710</v>
      </c>
    </row>
    <row r="60" spans="2:18" x14ac:dyDescent="0.3"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5">
        <f t="shared" si="6"/>
        <v>44508</v>
      </c>
      <c r="M60" s="42"/>
      <c r="N60" s="42"/>
      <c r="O60" s="43"/>
      <c r="P60" s="90"/>
      <c r="Q60" s="43"/>
      <c r="R60">
        <f t="shared" si="7"/>
        <v>710</v>
      </c>
    </row>
    <row r="61" spans="2:18" x14ac:dyDescent="0.3"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5">
        <f t="shared" si="6"/>
        <v>44509</v>
      </c>
      <c r="M61" s="42"/>
      <c r="N61" s="42"/>
      <c r="O61" s="43"/>
      <c r="P61" s="90"/>
      <c r="Q61" s="43"/>
      <c r="R61">
        <f t="shared" si="7"/>
        <v>710</v>
      </c>
    </row>
    <row r="62" spans="2:18" x14ac:dyDescent="0.3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5">
        <f t="shared" si="6"/>
        <v>44510</v>
      </c>
      <c r="M62" s="42"/>
      <c r="N62" s="42"/>
      <c r="O62" s="43"/>
      <c r="P62" s="90"/>
      <c r="Q62" s="43"/>
      <c r="R62">
        <f t="shared" si="7"/>
        <v>710</v>
      </c>
    </row>
    <row r="63" spans="2:18" x14ac:dyDescent="0.3">
      <c r="L63" s="5">
        <f t="shared" si="6"/>
        <v>44511</v>
      </c>
      <c r="M63" s="42"/>
      <c r="N63" s="42"/>
      <c r="O63" s="43"/>
      <c r="P63" s="90"/>
      <c r="Q63" s="43"/>
      <c r="R63">
        <f t="shared" si="7"/>
        <v>710</v>
      </c>
    </row>
    <row r="64" spans="2:18" x14ac:dyDescent="0.3">
      <c r="L64" s="5">
        <f t="shared" si="6"/>
        <v>44512</v>
      </c>
      <c r="M64" s="42"/>
      <c r="N64" s="42"/>
      <c r="O64" s="43"/>
      <c r="P64" s="90"/>
      <c r="Q64" s="43"/>
      <c r="R64">
        <f t="shared" si="7"/>
        <v>710</v>
      </c>
    </row>
    <row r="65" spans="12:18" x14ac:dyDescent="0.3">
      <c r="L65" s="5">
        <f t="shared" si="6"/>
        <v>44513</v>
      </c>
      <c r="M65" s="42"/>
      <c r="N65" s="42"/>
      <c r="O65" s="43"/>
      <c r="P65" s="90"/>
      <c r="Q65" s="43"/>
      <c r="R65">
        <f t="shared" si="7"/>
        <v>710</v>
      </c>
    </row>
    <row r="66" spans="12:18" x14ac:dyDescent="0.3">
      <c r="L66" s="5">
        <f t="shared" si="6"/>
        <v>44514</v>
      </c>
      <c r="M66" s="42"/>
      <c r="N66" s="42"/>
      <c r="O66" s="43"/>
      <c r="P66" s="90"/>
      <c r="Q66" s="43"/>
      <c r="R66">
        <f t="shared" si="7"/>
        <v>710</v>
      </c>
    </row>
    <row r="67" spans="12:18" x14ac:dyDescent="0.3">
      <c r="L67" s="5">
        <f t="shared" si="6"/>
        <v>44515</v>
      </c>
      <c r="M67" s="42"/>
      <c r="N67" s="42"/>
      <c r="O67" s="43"/>
      <c r="P67" s="90"/>
      <c r="Q67" s="43"/>
      <c r="R67">
        <f t="shared" si="7"/>
        <v>710</v>
      </c>
    </row>
    <row r="68" spans="12:18" x14ac:dyDescent="0.3">
      <c r="L68" s="5">
        <f t="shared" si="6"/>
        <v>44516</v>
      </c>
      <c r="M68" s="42"/>
      <c r="N68" s="42"/>
      <c r="O68" s="43"/>
      <c r="P68" s="90"/>
      <c r="Q68" s="43"/>
      <c r="R68">
        <f t="shared" si="7"/>
        <v>710</v>
      </c>
    </row>
    <row r="69" spans="12:18" x14ac:dyDescent="0.3">
      <c r="L69" s="5">
        <f t="shared" si="6"/>
        <v>44517</v>
      </c>
      <c r="M69" s="42"/>
      <c r="N69" s="42"/>
      <c r="O69" s="43"/>
      <c r="P69" s="90"/>
      <c r="Q69" s="43"/>
      <c r="R69">
        <f t="shared" si="7"/>
        <v>710</v>
      </c>
    </row>
    <row r="70" spans="12:18" x14ac:dyDescent="0.3">
      <c r="L70" s="5">
        <f t="shared" si="6"/>
        <v>44518</v>
      </c>
      <c r="M70" s="42"/>
      <c r="N70" s="42"/>
      <c r="O70" s="43"/>
      <c r="P70" s="90"/>
      <c r="Q70" s="43"/>
      <c r="R70">
        <f t="shared" si="7"/>
        <v>710</v>
      </c>
    </row>
    <row r="71" spans="12:18" x14ac:dyDescent="0.3">
      <c r="L71" s="5">
        <f t="shared" si="6"/>
        <v>44519</v>
      </c>
      <c r="M71" s="42"/>
      <c r="N71" s="42"/>
      <c r="O71" s="43"/>
      <c r="P71" s="90"/>
      <c r="Q71" s="43"/>
      <c r="R71">
        <f t="shared" si="7"/>
        <v>710</v>
      </c>
    </row>
    <row r="72" spans="12:18" x14ac:dyDescent="0.3">
      <c r="L72" s="5">
        <f t="shared" si="6"/>
        <v>44520</v>
      </c>
      <c r="M72" s="42"/>
      <c r="N72" s="42"/>
      <c r="O72" s="43"/>
      <c r="P72" s="90"/>
      <c r="Q72" s="43"/>
      <c r="R72">
        <f t="shared" si="7"/>
        <v>710</v>
      </c>
    </row>
    <row r="73" spans="12:18" x14ac:dyDescent="0.3">
      <c r="L73" s="5">
        <f t="shared" si="6"/>
        <v>44521</v>
      </c>
      <c r="M73" s="42"/>
      <c r="N73" s="42"/>
      <c r="O73" s="43"/>
      <c r="P73" s="90"/>
      <c r="Q73" s="43"/>
      <c r="R73">
        <f t="shared" si="7"/>
        <v>710</v>
      </c>
    </row>
    <row r="74" spans="12:18" x14ac:dyDescent="0.3">
      <c r="L74" s="5">
        <f t="shared" si="6"/>
        <v>44522</v>
      </c>
      <c r="M74" s="42"/>
      <c r="N74" s="42"/>
      <c r="O74" s="43"/>
      <c r="P74" s="90"/>
      <c r="Q74" s="43"/>
      <c r="R74">
        <f t="shared" si="7"/>
        <v>710</v>
      </c>
    </row>
    <row r="75" spans="12:18" x14ac:dyDescent="0.3">
      <c r="L75" s="5">
        <f t="shared" si="6"/>
        <v>44523</v>
      </c>
      <c r="M75" s="42"/>
      <c r="N75" s="42"/>
      <c r="O75" s="3"/>
      <c r="P75" s="90"/>
      <c r="Q75" s="6"/>
      <c r="R75">
        <f t="shared" si="7"/>
        <v>710</v>
      </c>
    </row>
    <row r="76" spans="12:18" x14ac:dyDescent="0.3">
      <c r="L76" s="5">
        <f t="shared" si="6"/>
        <v>44524</v>
      </c>
      <c r="M76" s="42"/>
      <c r="N76" s="42"/>
      <c r="O76" s="3"/>
      <c r="P76" s="90"/>
      <c r="Q76" s="6"/>
      <c r="R76">
        <f t="shared" si="7"/>
        <v>710</v>
      </c>
    </row>
    <row r="77" spans="12:18" x14ac:dyDescent="0.3">
      <c r="L77" s="5">
        <f t="shared" si="6"/>
        <v>44525</v>
      </c>
      <c r="M77" s="42"/>
      <c r="N77" s="42"/>
      <c r="O77" s="6"/>
      <c r="P77" s="90"/>
      <c r="Q77" s="6"/>
      <c r="R77">
        <f t="shared" si="7"/>
        <v>710</v>
      </c>
    </row>
    <row r="78" spans="12:18" x14ac:dyDescent="0.3">
      <c r="L78" s="5">
        <f t="shared" si="6"/>
        <v>44526</v>
      </c>
      <c r="M78" s="42"/>
      <c r="N78" s="42"/>
      <c r="O78" s="6"/>
      <c r="P78" s="90"/>
      <c r="Q78" s="6"/>
      <c r="R78">
        <f t="shared" si="7"/>
        <v>710</v>
      </c>
    </row>
    <row r="79" spans="12:18" x14ac:dyDescent="0.3">
      <c r="L79" s="5">
        <f t="shared" si="6"/>
        <v>44527</v>
      </c>
      <c r="M79" s="42"/>
      <c r="N79" s="42"/>
      <c r="O79" s="6"/>
      <c r="P79" s="90"/>
      <c r="Q79" s="6"/>
      <c r="R79">
        <f t="shared" si="7"/>
        <v>710</v>
      </c>
    </row>
    <row r="80" spans="12:18" x14ac:dyDescent="0.3">
      <c r="L80" s="5">
        <f t="shared" si="6"/>
        <v>44528</v>
      </c>
      <c r="M80" s="42"/>
      <c r="N80" s="42"/>
      <c r="O80" s="6"/>
      <c r="P80" s="90"/>
      <c r="Q80" s="6"/>
      <c r="R80">
        <f t="shared" si="7"/>
        <v>710</v>
      </c>
    </row>
    <row r="81" spans="12:18" x14ac:dyDescent="0.3">
      <c r="L81" s="5">
        <f t="shared" si="6"/>
        <v>44529</v>
      </c>
      <c r="M81" s="42"/>
      <c r="N81" s="42"/>
      <c r="O81" s="6"/>
      <c r="P81" s="90"/>
      <c r="Q81" s="6"/>
      <c r="R81">
        <f t="shared" si="7"/>
        <v>710</v>
      </c>
    </row>
    <row r="82" spans="12:18" x14ac:dyDescent="0.3">
      <c r="L82" s="5">
        <f t="shared" si="6"/>
        <v>44530</v>
      </c>
      <c r="M82" s="42"/>
      <c r="N82" s="42"/>
      <c r="O82" s="6"/>
      <c r="P82" s="90"/>
      <c r="Q82" s="6"/>
      <c r="R82">
        <f t="shared" si="7"/>
        <v>710</v>
      </c>
    </row>
  </sheetData>
  <mergeCells count="14">
    <mergeCell ref="B52:B59"/>
    <mergeCell ref="D52:D59"/>
    <mergeCell ref="E52:E59"/>
    <mergeCell ref="F52:F59"/>
    <mergeCell ref="O20:O21"/>
    <mergeCell ref="P20:P21"/>
    <mergeCell ref="Q20:Q21"/>
    <mergeCell ref="B6:B13"/>
    <mergeCell ref="D6:D13"/>
    <mergeCell ref="E6:E13"/>
    <mergeCell ref="F6:F13"/>
    <mergeCell ref="N20:N21"/>
    <mergeCell ref="L20:L21"/>
    <mergeCell ref="M20:M21"/>
  </mergeCells>
  <printOptions horizontalCentered="1"/>
  <pageMargins left="0.45" right="0.45" top="0.75" bottom="0.75" header="0.3" footer="0.3"/>
  <pageSetup paperSize="9" scale="95" orientation="landscape" horizontalDpi="300" verticalDpi="300" r:id="rId1"/>
  <ignoredErrors>
    <ignoredError sqref="D5:N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B1:K20"/>
  <sheetViews>
    <sheetView showGridLines="0" zoomScale="70" zoomScaleNormal="70" workbookViewId="0">
      <selection activeCell="P11" sqref="P11"/>
    </sheetView>
  </sheetViews>
  <sheetFormatPr defaultRowHeight="18.75" x14ac:dyDescent="0.3"/>
  <cols>
    <col min="1" max="1" width="4" customWidth="1"/>
    <col min="2" max="2" width="30.42578125" customWidth="1"/>
    <col min="3" max="3" width="16.85546875" customWidth="1"/>
    <col min="4" max="4" width="19" customWidth="1"/>
    <col min="5" max="5" width="26.85546875" customWidth="1"/>
    <col min="6" max="7" width="21.5703125" customWidth="1"/>
    <col min="8" max="9" width="19.85546875" customWidth="1"/>
    <col min="10" max="10" width="26.28515625" customWidth="1"/>
    <col min="11" max="11" width="25.5703125" customWidth="1"/>
    <col min="12" max="12" width="2.28515625" customWidth="1"/>
  </cols>
  <sheetData>
    <row r="1" spans="2:11" ht="12.75" customHeight="1" x14ac:dyDescent="0.3"/>
    <row r="2" spans="2:11" ht="26.25" x14ac:dyDescent="0.4">
      <c r="B2" s="45" t="str">
        <f>'RF_forecast '!B2</f>
        <v>ตารางคาดการณ์ปริมาณน้ำไหลลงเขื่อนแก่งกระจาน  วันที่ 21 ตุลาคม - 27 ตุลาคม 2564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6.75" customHeight="1" x14ac:dyDescent="0.35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2:11" ht="3.75" customHeight="1" thickBot="1" x14ac:dyDescent="0.4"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2:11" ht="114" customHeight="1" thickBot="1" x14ac:dyDescent="0.35">
      <c r="B5" s="206" t="s">
        <v>0</v>
      </c>
      <c r="C5" s="208" t="s">
        <v>1</v>
      </c>
      <c r="D5" s="99" t="s">
        <v>30</v>
      </c>
      <c r="E5" s="47" t="s">
        <v>31</v>
      </c>
      <c r="F5" s="196" t="s">
        <v>32</v>
      </c>
      <c r="G5" s="197"/>
      <c r="H5" s="196" t="s">
        <v>33</v>
      </c>
      <c r="I5" s="197"/>
      <c r="J5" s="48" t="s">
        <v>40</v>
      </c>
      <c r="K5" s="49" t="s">
        <v>39</v>
      </c>
    </row>
    <row r="6" spans="2:11" ht="27" customHeight="1" thickBot="1" x14ac:dyDescent="0.35">
      <c r="B6" s="207"/>
      <c r="C6" s="209"/>
      <c r="D6" s="100" t="s">
        <v>34</v>
      </c>
      <c r="E6" s="50" t="s">
        <v>41</v>
      </c>
      <c r="F6" s="51" t="s">
        <v>35</v>
      </c>
      <c r="G6" s="52" t="s">
        <v>36</v>
      </c>
      <c r="H6" s="51" t="s">
        <v>35</v>
      </c>
      <c r="I6" s="52" t="s">
        <v>36</v>
      </c>
      <c r="J6" s="198" t="s">
        <v>42</v>
      </c>
      <c r="K6" s="199"/>
    </row>
    <row r="7" spans="2:11" ht="30" customHeight="1" x14ac:dyDescent="0.45">
      <c r="B7" s="200" t="str">
        <f>'RF_forecast '!B6</f>
        <v>เขื่อนแก่งกระจาน</v>
      </c>
      <c r="C7" s="81">
        <f>'RF_forecast '!C6</f>
        <v>44489</v>
      </c>
      <c r="D7" s="203">
        <f>'RF_forecast '!E6</f>
        <v>710</v>
      </c>
      <c r="E7" s="75">
        <f>'RF_forecast '!G6</f>
        <v>0</v>
      </c>
      <c r="F7" s="53">
        <f>'RF_forecast '!J6</f>
        <v>15.6</v>
      </c>
      <c r="G7" s="54">
        <f t="shared" ref="G7:G13" si="0">(F7*1000000)/86400</f>
        <v>180.55555555555554</v>
      </c>
      <c r="H7" s="55">
        <f>'RF_forecast '!M6</f>
        <v>0</v>
      </c>
      <c r="I7" s="54">
        <f t="shared" ref="I7:I13" si="1">(H7*1000000)/86400</f>
        <v>0</v>
      </c>
      <c r="J7" s="56">
        <f>'RF_forecast '!K6</f>
        <v>0</v>
      </c>
      <c r="K7" s="57"/>
    </row>
    <row r="8" spans="2:11" ht="30" customHeight="1" x14ac:dyDescent="0.45">
      <c r="B8" s="201"/>
      <c r="C8" s="81">
        <f>'RF_forecast '!C7</f>
        <v>44490</v>
      </c>
      <c r="D8" s="204"/>
      <c r="E8" s="75">
        <f>'RF_forecast '!G7</f>
        <v>0</v>
      </c>
      <c r="F8" s="53">
        <f>'RF_forecast '!J7</f>
        <v>3</v>
      </c>
      <c r="G8" s="54">
        <f t="shared" si="0"/>
        <v>34.722222222222221</v>
      </c>
      <c r="H8" s="82">
        <f>'RF_forecast '!M7</f>
        <v>0</v>
      </c>
      <c r="I8" s="54">
        <f t="shared" si="1"/>
        <v>0</v>
      </c>
      <c r="J8" s="59"/>
      <c r="K8" s="60">
        <f>'RF_forecast '!K7</f>
        <v>15.6</v>
      </c>
    </row>
    <row r="9" spans="2:11" ht="28.5" customHeight="1" x14ac:dyDescent="0.45">
      <c r="B9" s="201"/>
      <c r="C9" s="81">
        <f>'RF_forecast '!C8</f>
        <v>44491</v>
      </c>
      <c r="D9" s="204"/>
      <c r="E9" s="75">
        <f>'RF_forecast '!G8</f>
        <v>0</v>
      </c>
      <c r="F9" s="53">
        <f>'RF_forecast '!J8</f>
        <v>6.8</v>
      </c>
      <c r="G9" s="54">
        <f t="shared" si="0"/>
        <v>78.703703703703709</v>
      </c>
      <c r="H9" s="82">
        <f>'RF_forecast '!M8</f>
        <v>2.16</v>
      </c>
      <c r="I9" s="54">
        <f t="shared" si="1"/>
        <v>25</v>
      </c>
      <c r="J9" s="59"/>
      <c r="K9" s="60">
        <f>'RF_forecast '!K8</f>
        <v>18.600000000000001</v>
      </c>
    </row>
    <row r="10" spans="2:11" ht="28.5" x14ac:dyDescent="0.45">
      <c r="B10" s="201"/>
      <c r="C10" s="81">
        <f>'RF_forecast '!C9</f>
        <v>44492</v>
      </c>
      <c r="D10" s="204"/>
      <c r="E10" s="75">
        <f>'RF_forecast '!G9</f>
        <v>0</v>
      </c>
      <c r="F10" s="53">
        <f>'RF_forecast '!J9</f>
        <v>8.1999999999999993</v>
      </c>
      <c r="G10" s="54">
        <f t="shared" si="0"/>
        <v>94.907407407407391</v>
      </c>
      <c r="H10" s="82">
        <f>'RF_forecast '!M9</f>
        <v>2.16</v>
      </c>
      <c r="I10" s="54">
        <f t="shared" si="1"/>
        <v>25</v>
      </c>
      <c r="J10" s="59"/>
      <c r="K10" s="60">
        <f>'RF_forecast '!K9</f>
        <v>23.240000000000002</v>
      </c>
    </row>
    <row r="11" spans="2:11" ht="28.5" x14ac:dyDescent="0.45">
      <c r="B11" s="201"/>
      <c r="C11" s="81">
        <f>'RF_forecast '!C10</f>
        <v>44493</v>
      </c>
      <c r="D11" s="204"/>
      <c r="E11" s="75">
        <f>'RF_forecast '!G10</f>
        <v>0</v>
      </c>
      <c r="F11" s="53">
        <f>'RF_forecast '!J10</f>
        <v>7</v>
      </c>
      <c r="G11" s="54">
        <f t="shared" si="0"/>
        <v>81.018518518518519</v>
      </c>
      <c r="H11" s="82">
        <f>'RF_forecast '!M10</f>
        <v>1.296</v>
      </c>
      <c r="I11" s="54">
        <f t="shared" si="1"/>
        <v>15</v>
      </c>
      <c r="J11" s="59"/>
      <c r="K11" s="60">
        <f>'RF_forecast '!K10</f>
        <v>29.28</v>
      </c>
    </row>
    <row r="12" spans="2:11" ht="28.5" x14ac:dyDescent="0.45">
      <c r="B12" s="201"/>
      <c r="C12" s="81">
        <f>'RF_forecast '!C11</f>
        <v>44494</v>
      </c>
      <c r="D12" s="204"/>
      <c r="E12" s="75">
        <f>'RF_forecast '!G11</f>
        <v>0</v>
      </c>
      <c r="F12" s="53">
        <f>'RF_forecast '!J11</f>
        <v>4.4000000000000004</v>
      </c>
      <c r="G12" s="54">
        <f t="shared" si="0"/>
        <v>50.925925925925924</v>
      </c>
      <c r="H12" s="82">
        <f>'RF_forecast '!M11</f>
        <v>1.296</v>
      </c>
      <c r="I12" s="54">
        <f t="shared" si="1"/>
        <v>15</v>
      </c>
      <c r="J12" s="59"/>
      <c r="K12" s="60">
        <f>'RF_forecast '!K11</f>
        <v>34.984000000000002</v>
      </c>
    </row>
    <row r="13" spans="2:11" ht="28.5" x14ac:dyDescent="0.45">
      <c r="B13" s="201"/>
      <c r="C13" s="81">
        <f>'RF_forecast '!C12</f>
        <v>44495</v>
      </c>
      <c r="D13" s="204"/>
      <c r="E13" s="75">
        <f>'RF_forecast '!G12</f>
        <v>0</v>
      </c>
      <c r="F13" s="53">
        <f>'RF_forecast '!J12</f>
        <v>3.5</v>
      </c>
      <c r="G13" s="54">
        <f t="shared" si="0"/>
        <v>40.50925925925926</v>
      </c>
      <c r="H13" s="82">
        <f>'RF_forecast '!M12</f>
        <v>1.296</v>
      </c>
      <c r="I13" s="54">
        <f t="shared" si="1"/>
        <v>15</v>
      </c>
      <c r="J13" s="59"/>
      <c r="K13" s="60">
        <f>'RF_forecast '!K12</f>
        <v>38.088000000000001</v>
      </c>
    </row>
    <row r="14" spans="2:11" ht="29.25" thickBot="1" x14ac:dyDescent="0.5">
      <c r="B14" s="202"/>
      <c r="C14" s="81">
        <f>'RF_forecast '!C13</f>
        <v>44496</v>
      </c>
      <c r="D14" s="205"/>
      <c r="E14" s="75"/>
      <c r="F14" s="53"/>
      <c r="G14" s="54"/>
      <c r="H14" s="58"/>
      <c r="I14" s="54"/>
      <c r="J14" s="61"/>
      <c r="K14" s="60">
        <f>'RF_forecast '!K13</f>
        <v>40.292000000000002</v>
      </c>
    </row>
    <row r="15" spans="2:11" ht="29.25" thickBot="1" x14ac:dyDescent="0.5">
      <c r="B15" s="62"/>
      <c r="C15" s="63" t="s">
        <v>37</v>
      </c>
      <c r="D15" s="64"/>
      <c r="E15" s="65">
        <f>SUM(E7:E13)</f>
        <v>0</v>
      </c>
      <c r="F15" s="66">
        <f>SUM(F7:F13)</f>
        <v>48.5</v>
      </c>
      <c r="G15" s="67"/>
      <c r="H15" s="66">
        <f>SUM(H7:H13)</f>
        <v>8.2080000000000002</v>
      </c>
      <c r="I15" s="67"/>
      <c r="J15" s="66"/>
      <c r="K15" s="67"/>
    </row>
    <row r="16" spans="2:11" ht="3.75" customHeight="1" x14ac:dyDescent="0.45"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2:11" ht="28.5" x14ac:dyDescent="0.45">
      <c r="B17" s="69" t="str">
        <f>'RF_forecast '!B15</f>
        <v>* ข้อมูลฝนคาดการณ์ กรมอุตุนิยมวิทยา ข้อมูลชุดวันที่ 19 ต.ค. 64 เวลา 00 UTC</v>
      </c>
      <c r="C17" s="68"/>
      <c r="D17" s="68"/>
      <c r="E17" s="68"/>
      <c r="F17" s="68"/>
      <c r="G17" s="68"/>
      <c r="H17" s="68"/>
      <c r="I17" s="68"/>
      <c r="J17" s="68"/>
      <c r="K17" s="73" t="str">
        <f>'RF_forecast '!N15</f>
        <v>หมายเหตุ  : เป็นข้อมูลประกอบในการพิจารณาบริหารจัดการน้ำ</v>
      </c>
    </row>
    <row r="18" spans="2:11" ht="23.25" x14ac:dyDescent="0.35">
      <c r="B18" s="69" t="str">
        <f>'RF_forecast '!B16</f>
        <v>* ข้อมูลปริมาณน้ำในอ่าง น้ำไหลลงอ่าง และข้อมูลการระบาย จากระบบฐานข้อมูลน้ำในอ่างเก็บน้ำ กรมชลประทาน</v>
      </c>
      <c r="K18" s="73" t="str">
        <f>'RF_forecast '!N16</f>
        <v>ฝ่ายสารสนเทศและพยากรณ์น้ำ ส่วนอุทกวิทยา สำนักบริหารจัดการน้ำและอุทกวิทยา</v>
      </c>
    </row>
    <row r="19" spans="2:11" ht="24.75" customHeight="1" x14ac:dyDescent="0.35">
      <c r="B19" s="69" t="str">
        <f>'RF_forecast '!B17</f>
        <v>* Inflow ของวันที่ 20 ต.ค. 64 จะเป็นค่าปริมาณน้ำที่ไหลลงในวันที่ 21 ต.ค. 64 เวลา 06.00 น.</v>
      </c>
      <c r="K19" s="73" t="str">
        <f ca="1">'RF_forecast '!N17</f>
        <v>ข้อมูล ณ วันที  6 ก.พ. 2565 เวลา 06.00 น.</v>
      </c>
    </row>
    <row r="20" spans="2:11" ht="23.25" customHeight="1" x14ac:dyDescent="0.35">
      <c r="B20" s="69" t="str">
        <f>'RF_forecast '!B18</f>
        <v>* ศักยภาพการระบายของเขื่อนแก่งกระจานเท่ากับ 102 ลบ.ม/วินาที</v>
      </c>
    </row>
  </sheetData>
  <mergeCells count="7">
    <mergeCell ref="H5:I5"/>
    <mergeCell ref="J6:K6"/>
    <mergeCell ref="B7:B14"/>
    <mergeCell ref="D7:D14"/>
    <mergeCell ref="B5:B6"/>
    <mergeCell ref="C5:C6"/>
    <mergeCell ref="F5:G5"/>
  </mergeCells>
  <printOptions horizontalCentered="1"/>
  <pageMargins left="0.45" right="0.45" top="0.75" bottom="0.75" header="0.3" footer="0.3"/>
  <pageSetup paperSize="9" scale="65" orientation="landscape" horizontalDpi="300" verticalDpi="300" r:id="rId1"/>
  <ignoredErrors>
    <ignoredError sqref="H7 H8:H13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B1:T93"/>
  <sheetViews>
    <sheetView showGridLines="0" topLeftCell="B1" zoomScale="85" zoomScaleNormal="85" zoomScaleSheetLayoutView="85" workbookViewId="0">
      <selection activeCell="T19" sqref="T19"/>
    </sheetView>
  </sheetViews>
  <sheetFormatPr defaultRowHeight="18.75" x14ac:dyDescent="0.3"/>
  <cols>
    <col min="1" max="1" width="3.5703125" customWidth="1"/>
    <col min="2" max="2" width="15.5703125" customWidth="1"/>
    <col min="3" max="3" width="16.85546875" customWidth="1"/>
    <col min="4" max="4" width="10.140625" customWidth="1"/>
    <col min="5" max="5" width="12.85546875" customWidth="1"/>
    <col min="6" max="6" width="10.140625" customWidth="1"/>
    <col min="7" max="7" width="18.42578125" customWidth="1"/>
    <col min="8" max="8" width="19" customWidth="1"/>
    <col min="9" max="9" width="11.42578125" customWidth="1"/>
    <col min="10" max="10" width="22.140625" customWidth="1"/>
    <col min="11" max="11" width="19" customWidth="1"/>
    <col min="12" max="12" width="24" customWidth="1"/>
    <col min="13" max="13" width="13.5703125" customWidth="1"/>
    <col min="14" max="14" width="19" customWidth="1"/>
    <col min="15" max="15" width="15.28515625" customWidth="1"/>
    <col min="16" max="16" width="17.140625" customWidth="1"/>
    <col min="17" max="18" width="10" customWidth="1"/>
    <col min="23" max="23" width="10.42578125" bestFit="1" customWidth="1"/>
  </cols>
  <sheetData>
    <row r="1" spans="2:15" ht="12.75" customHeight="1" x14ac:dyDescent="0.3"/>
    <row r="2" spans="2:15" ht="21" x14ac:dyDescent="0.35">
      <c r="B2" s="1" t="s">
        <v>60</v>
      </c>
    </row>
    <row r="3" spans="2:15" ht="14.25" customHeight="1" thickBot="1" x14ac:dyDescent="0.35"/>
    <row r="4" spans="2:15" ht="67.5" customHeight="1" x14ac:dyDescent="0.3">
      <c r="B4" s="8" t="s">
        <v>0</v>
      </c>
      <c r="C4" s="9" t="s">
        <v>1</v>
      </c>
      <c r="D4" s="10" t="s">
        <v>2</v>
      </c>
      <c r="E4" s="10" t="s">
        <v>3</v>
      </c>
      <c r="F4" s="11" t="s">
        <v>4</v>
      </c>
      <c r="G4" s="12" t="s">
        <v>27</v>
      </c>
      <c r="H4" s="10" t="s">
        <v>5</v>
      </c>
      <c r="I4" s="10" t="s">
        <v>6</v>
      </c>
      <c r="J4" s="13" t="s">
        <v>7</v>
      </c>
      <c r="K4" s="14" t="s">
        <v>28</v>
      </c>
      <c r="L4" s="10" t="s">
        <v>8</v>
      </c>
      <c r="M4" s="10" t="s">
        <v>9</v>
      </c>
      <c r="N4" s="15" t="s">
        <v>10</v>
      </c>
    </row>
    <row r="5" spans="2:15" ht="26.25" customHeight="1" thickBot="1" x14ac:dyDescent="0.35">
      <c r="B5" s="24"/>
      <c r="C5" s="16"/>
      <c r="D5" s="17" t="s">
        <v>11</v>
      </c>
      <c r="E5" s="17" t="s">
        <v>12</v>
      </c>
      <c r="F5" s="18" t="s">
        <v>13</v>
      </c>
      <c r="G5" s="19" t="s">
        <v>14</v>
      </c>
      <c r="H5" s="20" t="s">
        <v>15</v>
      </c>
      <c r="I5" s="17" t="s">
        <v>16</v>
      </c>
      <c r="J5" s="21" t="s">
        <v>17</v>
      </c>
      <c r="K5" s="22" t="s">
        <v>18</v>
      </c>
      <c r="L5" s="20" t="s">
        <v>19</v>
      </c>
      <c r="M5" s="17" t="s">
        <v>20</v>
      </c>
      <c r="N5" s="23" t="s">
        <v>21</v>
      </c>
    </row>
    <row r="6" spans="2:15" ht="21.75" customHeight="1" x14ac:dyDescent="0.35">
      <c r="B6" s="183" t="s">
        <v>53</v>
      </c>
      <c r="C6" s="77">
        <v>44475</v>
      </c>
      <c r="D6" s="185">
        <v>2210</v>
      </c>
      <c r="E6" s="187">
        <v>710</v>
      </c>
      <c r="F6" s="189">
        <v>0.3</v>
      </c>
      <c r="G6" s="25">
        <v>25.5</v>
      </c>
      <c r="H6" s="26">
        <f>(($F$6*1000)*G6*$D$6)/1000000</f>
        <v>16.906500000000001</v>
      </c>
      <c r="I6" s="26">
        <v>3</v>
      </c>
      <c r="J6" s="27">
        <f t="shared" ref="J6:J12" si="0">H6+I6</f>
        <v>19.906500000000001</v>
      </c>
      <c r="K6" s="86">
        <v>541.20000000000005</v>
      </c>
      <c r="L6" s="28">
        <f t="shared" ref="L6:L12" si="1">+K6+J6</f>
        <v>561.1065000000001</v>
      </c>
      <c r="M6" s="87">
        <v>3.26</v>
      </c>
      <c r="N6" s="29">
        <f t="shared" ref="N6:N12" si="2">K6+J6-M6</f>
        <v>557.84650000000011</v>
      </c>
      <c r="O6" s="2"/>
    </row>
    <row r="7" spans="2:15" ht="21.75" customHeight="1" x14ac:dyDescent="0.35">
      <c r="B7" s="183"/>
      <c r="C7" s="77">
        <f>C6+1</f>
        <v>44476</v>
      </c>
      <c r="D7" s="185"/>
      <c r="E7" s="187"/>
      <c r="F7" s="189"/>
      <c r="G7" s="25">
        <v>19.61</v>
      </c>
      <c r="H7" s="26">
        <f t="shared" ref="H7:H12" si="3">$D$6*(G7/1000)*F$6</f>
        <v>13.001429999999999</v>
      </c>
      <c r="I7" s="26">
        <v>3</v>
      </c>
      <c r="J7" s="31">
        <f t="shared" si="0"/>
        <v>16.001429999999999</v>
      </c>
      <c r="K7" s="32">
        <f t="shared" ref="K7:K13" si="4">N6</f>
        <v>557.84650000000011</v>
      </c>
      <c r="L7" s="30">
        <f t="shared" si="1"/>
        <v>573.84793000000013</v>
      </c>
      <c r="M7" s="33">
        <f t="shared" ref="M7:M12" si="5">M6</f>
        <v>3.26</v>
      </c>
      <c r="N7" s="34">
        <f t="shared" si="2"/>
        <v>570.58793000000014</v>
      </c>
    </row>
    <row r="8" spans="2:15" ht="21.75" customHeight="1" x14ac:dyDescent="0.35">
      <c r="B8" s="183"/>
      <c r="C8" s="77">
        <f t="shared" ref="C8:C13" si="6">C7+1</f>
        <v>44477</v>
      </c>
      <c r="D8" s="185"/>
      <c r="E8" s="187"/>
      <c r="F8" s="189"/>
      <c r="G8" s="36">
        <v>27.14</v>
      </c>
      <c r="H8" s="26">
        <f t="shared" si="3"/>
        <v>17.993819999999999</v>
      </c>
      <c r="I8" s="26">
        <v>3</v>
      </c>
      <c r="J8" s="31">
        <f t="shared" si="0"/>
        <v>20.993819999999999</v>
      </c>
      <c r="K8" s="30">
        <f t="shared" si="4"/>
        <v>570.58793000000014</v>
      </c>
      <c r="L8" s="30">
        <f t="shared" si="1"/>
        <v>591.58175000000017</v>
      </c>
      <c r="M8" s="33">
        <f t="shared" si="5"/>
        <v>3.26</v>
      </c>
      <c r="N8" s="34">
        <f t="shared" si="2"/>
        <v>588.32175000000018</v>
      </c>
    </row>
    <row r="9" spans="2:15" ht="21" x14ac:dyDescent="0.35">
      <c r="B9" s="183"/>
      <c r="C9" s="77">
        <f t="shared" si="6"/>
        <v>44478</v>
      </c>
      <c r="D9" s="185"/>
      <c r="E9" s="187"/>
      <c r="F9" s="189"/>
      <c r="G9" s="35">
        <v>7.37</v>
      </c>
      <c r="H9" s="26">
        <f t="shared" si="3"/>
        <v>4.8863099999999999</v>
      </c>
      <c r="I9" s="26">
        <v>3</v>
      </c>
      <c r="J9" s="31">
        <f t="shared" si="0"/>
        <v>7.8863099999999999</v>
      </c>
      <c r="K9" s="30">
        <f t="shared" si="4"/>
        <v>588.32175000000018</v>
      </c>
      <c r="L9" s="30">
        <f t="shared" si="1"/>
        <v>596.20806000000016</v>
      </c>
      <c r="M9" s="33">
        <f t="shared" si="5"/>
        <v>3.26</v>
      </c>
      <c r="N9" s="34">
        <f t="shared" si="2"/>
        <v>592.94806000000017</v>
      </c>
    </row>
    <row r="10" spans="2:15" ht="21" x14ac:dyDescent="0.35">
      <c r="B10" s="183"/>
      <c r="C10" s="77">
        <f t="shared" si="6"/>
        <v>44479</v>
      </c>
      <c r="D10" s="185"/>
      <c r="E10" s="187"/>
      <c r="F10" s="189"/>
      <c r="G10" s="36">
        <v>7.2275999999999998</v>
      </c>
      <c r="H10" s="26">
        <f t="shared" si="3"/>
        <v>4.7918988000000002</v>
      </c>
      <c r="I10" s="26">
        <v>3</v>
      </c>
      <c r="J10" s="31">
        <f t="shared" si="0"/>
        <v>7.7918988000000002</v>
      </c>
      <c r="K10" s="30">
        <f t="shared" si="4"/>
        <v>592.94806000000017</v>
      </c>
      <c r="L10" s="30">
        <f t="shared" si="1"/>
        <v>600.73995880000018</v>
      </c>
      <c r="M10" s="33">
        <f t="shared" si="5"/>
        <v>3.26</v>
      </c>
      <c r="N10" s="34">
        <f t="shared" si="2"/>
        <v>597.47995880000019</v>
      </c>
    </row>
    <row r="11" spans="2:15" ht="21" x14ac:dyDescent="0.35">
      <c r="B11" s="183"/>
      <c r="C11" s="77">
        <f t="shared" si="6"/>
        <v>44480</v>
      </c>
      <c r="D11" s="185"/>
      <c r="E11" s="187"/>
      <c r="F11" s="189"/>
      <c r="G11" s="36">
        <v>15.198</v>
      </c>
      <c r="H11" s="26">
        <f t="shared" si="3"/>
        <v>10.076274</v>
      </c>
      <c r="I11" s="26">
        <v>3</v>
      </c>
      <c r="J11" s="31">
        <f t="shared" si="0"/>
        <v>13.076274</v>
      </c>
      <c r="K11" s="30">
        <f t="shared" si="4"/>
        <v>597.47995880000019</v>
      </c>
      <c r="L11" s="30">
        <f t="shared" si="1"/>
        <v>610.5562328000002</v>
      </c>
      <c r="M11" s="33">
        <f t="shared" si="5"/>
        <v>3.26</v>
      </c>
      <c r="N11" s="34">
        <f t="shared" si="2"/>
        <v>607.29623280000021</v>
      </c>
    </row>
    <row r="12" spans="2:15" ht="21" x14ac:dyDescent="0.35">
      <c r="B12" s="183"/>
      <c r="C12" s="77">
        <f t="shared" si="6"/>
        <v>44481</v>
      </c>
      <c r="D12" s="185"/>
      <c r="E12" s="187"/>
      <c r="F12" s="189"/>
      <c r="G12" s="36">
        <v>1.2851999999999999</v>
      </c>
      <c r="H12" s="26">
        <f t="shared" si="3"/>
        <v>0.85208759999999983</v>
      </c>
      <c r="I12" s="26">
        <v>3</v>
      </c>
      <c r="J12" s="31">
        <f t="shared" si="0"/>
        <v>3.8520875999999999</v>
      </c>
      <c r="K12" s="30">
        <f t="shared" si="4"/>
        <v>607.29623280000021</v>
      </c>
      <c r="L12" s="30">
        <f t="shared" si="1"/>
        <v>611.14832040000022</v>
      </c>
      <c r="M12" s="33">
        <f t="shared" si="5"/>
        <v>3.26</v>
      </c>
      <c r="N12" s="34">
        <f t="shared" si="2"/>
        <v>607.88832040000023</v>
      </c>
    </row>
    <row r="13" spans="2:15" ht="21.75" thickBot="1" x14ac:dyDescent="0.4">
      <c r="B13" s="184"/>
      <c r="C13" s="85">
        <f t="shared" si="6"/>
        <v>44482</v>
      </c>
      <c r="D13" s="186"/>
      <c r="E13" s="188"/>
      <c r="F13" s="190"/>
      <c r="G13" s="37"/>
      <c r="H13" s="38"/>
      <c r="I13" s="38"/>
      <c r="J13" s="39"/>
      <c r="K13" s="40">
        <f t="shared" si="4"/>
        <v>607.88832040000023</v>
      </c>
      <c r="L13" s="38"/>
      <c r="M13" s="38"/>
      <c r="N13" s="41"/>
    </row>
    <row r="14" spans="2:15" ht="10.5" customHeight="1" x14ac:dyDescent="0.3"/>
    <row r="15" spans="2:15" s="70" customFormat="1" ht="24.95" customHeight="1" x14ac:dyDescent="0.35">
      <c r="B15" s="72" t="s">
        <v>58</v>
      </c>
      <c r="H15" s="71"/>
      <c r="N15" s="4" t="s">
        <v>26</v>
      </c>
    </row>
    <row r="16" spans="2:15" s="70" customFormat="1" ht="24.95" customHeight="1" x14ac:dyDescent="0.35">
      <c r="B16" s="72" t="s">
        <v>38</v>
      </c>
      <c r="J16" s="71"/>
      <c r="N16" s="70" t="str">
        <f ca="1">IF(NOW()-TODAY()&lt;0.5,"ข้อมูล ณ วันที "&amp;(TEXT(TODAY(),"d ดดด bbb"))&amp;" เวลา 06.00 น.","ข้อมูล ณ วันที  "&amp;(TEXT(TODAY(),"d ดดด bbb"))&amp;" เวลา 06.00 น.")</f>
        <v>ข้อมูล ณ วันที  6 ก.พ. 2565 เวลา 06.00 น.</v>
      </c>
    </row>
    <row r="17" spans="2:20" ht="24.95" customHeight="1" x14ac:dyDescent="0.35">
      <c r="B17" s="1" t="s">
        <v>59</v>
      </c>
    </row>
    <row r="18" spans="2:20" ht="24.95" customHeight="1" thickBot="1" x14ac:dyDescent="0.4">
      <c r="B18" s="1"/>
    </row>
    <row r="19" spans="2:20" ht="19.5" customHeight="1" x14ac:dyDescent="0.3">
      <c r="H19" s="2"/>
      <c r="L19" s="191" t="s">
        <v>1</v>
      </c>
      <c r="M19" s="193" t="s">
        <v>22</v>
      </c>
      <c r="N19" s="181" t="s">
        <v>23</v>
      </c>
      <c r="O19" s="193" t="s">
        <v>24</v>
      </c>
      <c r="P19" s="179" t="s">
        <v>25</v>
      </c>
      <c r="Q19" s="181" t="s">
        <v>57</v>
      </c>
      <c r="R19" s="181" t="s">
        <v>56</v>
      </c>
      <c r="S19" t="s">
        <v>29</v>
      </c>
      <c r="T19" t="s">
        <v>61</v>
      </c>
    </row>
    <row r="20" spans="2:20" ht="29.25" customHeight="1" thickBot="1" x14ac:dyDescent="0.35">
      <c r="L20" s="192"/>
      <c r="M20" s="194"/>
      <c r="N20" s="182"/>
      <c r="O20" s="194"/>
      <c r="P20" s="180"/>
      <c r="Q20" s="182"/>
      <c r="R20" s="182"/>
    </row>
    <row r="21" spans="2:20" x14ac:dyDescent="0.3">
      <c r="K21">
        <v>1</v>
      </c>
      <c r="L21" s="5">
        <v>44470</v>
      </c>
      <c r="M21" s="42">
        <v>7.4</v>
      </c>
      <c r="N21" s="42"/>
      <c r="O21" s="43">
        <v>552.59</v>
      </c>
      <c r="P21" s="88"/>
      <c r="Q21" s="43">
        <v>7.42</v>
      </c>
      <c r="R21" s="43"/>
      <c r="S21">
        <v>710</v>
      </c>
      <c r="T21" s="83"/>
    </row>
    <row r="22" spans="2:20" x14ac:dyDescent="0.3">
      <c r="K22">
        <v>2</v>
      </c>
      <c r="L22" s="5">
        <f>L21+1</f>
        <v>44471</v>
      </c>
      <c r="M22" s="42">
        <v>12.6</v>
      </c>
      <c r="N22" s="42"/>
      <c r="O22" s="43">
        <v>550.84</v>
      </c>
      <c r="P22" s="88"/>
      <c r="Q22" s="44">
        <v>6.98</v>
      </c>
      <c r="R22" s="44"/>
      <c r="S22">
        <f>S21</f>
        <v>710</v>
      </c>
      <c r="T22" s="83"/>
    </row>
    <row r="23" spans="2:20" x14ac:dyDescent="0.3">
      <c r="K23">
        <v>3</v>
      </c>
      <c r="L23" s="5">
        <f t="shared" ref="L23:L86" si="7">L22+1</f>
        <v>44472</v>
      </c>
      <c r="M23" s="42">
        <v>21.72</v>
      </c>
      <c r="N23" s="42"/>
      <c r="O23" s="43">
        <v>547.34</v>
      </c>
      <c r="P23" s="89"/>
      <c r="Q23" s="44">
        <v>5.28</v>
      </c>
      <c r="R23" s="44"/>
      <c r="S23">
        <f t="shared" ref="S23:S86" si="8">S22</f>
        <v>710</v>
      </c>
      <c r="T23" s="83"/>
    </row>
    <row r="24" spans="2:20" x14ac:dyDescent="0.3">
      <c r="K24">
        <v>4</v>
      </c>
      <c r="L24" s="5">
        <f t="shared" si="7"/>
        <v>44473</v>
      </c>
      <c r="M24" s="42">
        <v>11.88</v>
      </c>
      <c r="N24" s="42"/>
      <c r="O24" s="43">
        <v>544.72</v>
      </c>
      <c r="P24" s="89"/>
      <c r="Q24" s="44">
        <v>6.18</v>
      </c>
      <c r="R24" s="44"/>
      <c r="S24">
        <f t="shared" si="8"/>
        <v>710</v>
      </c>
      <c r="T24" s="83"/>
    </row>
    <row r="25" spans="2:20" x14ac:dyDescent="0.3">
      <c r="K25">
        <v>5</v>
      </c>
      <c r="L25" s="5">
        <f t="shared" si="7"/>
        <v>44474</v>
      </c>
      <c r="M25" s="42">
        <v>18.55</v>
      </c>
      <c r="N25" s="42"/>
      <c r="O25" s="43">
        <v>542.54</v>
      </c>
      <c r="P25" s="89"/>
      <c r="Q25" s="44">
        <v>6.62</v>
      </c>
      <c r="R25" s="44"/>
      <c r="S25">
        <f t="shared" si="8"/>
        <v>710</v>
      </c>
      <c r="T25" s="83"/>
    </row>
    <row r="26" spans="2:20" x14ac:dyDescent="0.3">
      <c r="K26">
        <v>6</v>
      </c>
      <c r="L26" s="5">
        <f t="shared" si="7"/>
        <v>44475</v>
      </c>
      <c r="M26" s="42"/>
      <c r="N26" s="42">
        <v>25.5</v>
      </c>
      <c r="O26" s="43">
        <v>541.24</v>
      </c>
      <c r="P26" s="89">
        <v>541.20000000000005</v>
      </c>
      <c r="Q26" s="44">
        <v>7.48</v>
      </c>
      <c r="R26" s="44"/>
      <c r="S26">
        <f t="shared" si="8"/>
        <v>710</v>
      </c>
      <c r="T26" s="83"/>
    </row>
    <row r="27" spans="2:20" x14ac:dyDescent="0.3">
      <c r="K27">
        <v>7</v>
      </c>
      <c r="L27" s="5">
        <f t="shared" si="7"/>
        <v>44476</v>
      </c>
      <c r="M27" s="42"/>
      <c r="N27" s="42">
        <v>19.61</v>
      </c>
      <c r="O27" s="43">
        <v>547</v>
      </c>
      <c r="P27" s="89">
        <v>557.84650000000011</v>
      </c>
      <c r="Q27" s="44"/>
      <c r="R27" s="44"/>
      <c r="S27">
        <f t="shared" si="8"/>
        <v>710</v>
      </c>
      <c r="T27" s="89">
        <v>557.84650000000011</v>
      </c>
    </row>
    <row r="28" spans="2:20" x14ac:dyDescent="0.3">
      <c r="K28">
        <v>8</v>
      </c>
      <c r="L28" s="5">
        <f t="shared" si="7"/>
        <v>44477</v>
      </c>
      <c r="M28" s="42"/>
      <c r="N28" s="42">
        <v>27.14</v>
      </c>
      <c r="O28" s="43"/>
      <c r="P28" s="89">
        <v>570.58793000000014</v>
      </c>
      <c r="Q28" s="44"/>
      <c r="R28" s="44"/>
      <c r="S28">
        <f t="shared" si="8"/>
        <v>710</v>
      </c>
      <c r="T28" s="83"/>
    </row>
    <row r="29" spans="2:20" x14ac:dyDescent="0.3">
      <c r="K29">
        <v>9</v>
      </c>
      <c r="L29" s="5">
        <f t="shared" si="7"/>
        <v>44478</v>
      </c>
      <c r="M29" s="42"/>
      <c r="N29" s="42">
        <v>7.37</v>
      </c>
      <c r="O29" s="44"/>
      <c r="P29" s="89">
        <v>588.32175000000018</v>
      </c>
      <c r="Q29" s="44"/>
      <c r="R29" s="44"/>
      <c r="S29">
        <f t="shared" si="8"/>
        <v>710</v>
      </c>
      <c r="T29" s="83"/>
    </row>
    <row r="30" spans="2:20" x14ac:dyDescent="0.3">
      <c r="K30">
        <v>10</v>
      </c>
      <c r="L30" s="5">
        <f t="shared" si="7"/>
        <v>44479</v>
      </c>
      <c r="M30" s="42"/>
      <c r="N30" s="42">
        <v>7.2275999999999998</v>
      </c>
      <c r="O30" s="44"/>
      <c r="P30" s="90">
        <v>592.94806000000017</v>
      </c>
      <c r="Q30" s="44"/>
      <c r="R30" s="44"/>
      <c r="S30">
        <f t="shared" si="8"/>
        <v>710</v>
      </c>
      <c r="T30" s="83"/>
    </row>
    <row r="31" spans="2:20" x14ac:dyDescent="0.3">
      <c r="K31">
        <v>11</v>
      </c>
      <c r="L31" s="5">
        <f t="shared" si="7"/>
        <v>44480</v>
      </c>
      <c r="M31" s="42"/>
      <c r="N31" s="42">
        <v>15.198</v>
      </c>
      <c r="O31" s="6"/>
      <c r="P31" s="90">
        <v>597.47995880000019</v>
      </c>
      <c r="Q31" s="6"/>
      <c r="R31" s="6"/>
      <c r="S31">
        <f t="shared" si="8"/>
        <v>710</v>
      </c>
      <c r="T31" s="83"/>
    </row>
    <row r="32" spans="2:20" x14ac:dyDescent="0.3">
      <c r="K32">
        <v>12</v>
      </c>
      <c r="L32" s="5">
        <f t="shared" si="7"/>
        <v>44481</v>
      </c>
      <c r="M32" s="42"/>
      <c r="N32" s="42">
        <v>1.2851999999999999</v>
      </c>
      <c r="O32" s="6"/>
      <c r="P32" s="90">
        <v>607.29623280000021</v>
      </c>
      <c r="Q32" s="6"/>
      <c r="R32" s="6"/>
      <c r="S32">
        <f t="shared" si="8"/>
        <v>710</v>
      </c>
      <c r="T32" s="83"/>
    </row>
    <row r="33" spans="2:20" x14ac:dyDescent="0.3">
      <c r="K33">
        <v>13</v>
      </c>
      <c r="L33" s="5">
        <f t="shared" si="7"/>
        <v>44482</v>
      </c>
      <c r="M33" s="42"/>
      <c r="N33" s="42"/>
      <c r="O33" s="6"/>
      <c r="P33" s="90">
        <v>607.88832040000023</v>
      </c>
      <c r="Q33" s="6"/>
      <c r="R33" s="6"/>
      <c r="S33">
        <f t="shared" si="8"/>
        <v>710</v>
      </c>
      <c r="T33" s="83"/>
    </row>
    <row r="34" spans="2:20" x14ac:dyDescent="0.3">
      <c r="K34">
        <v>14</v>
      </c>
      <c r="L34" s="5">
        <f t="shared" si="7"/>
        <v>44483</v>
      </c>
      <c r="M34" s="42"/>
      <c r="N34" s="42"/>
      <c r="O34" s="42"/>
      <c r="P34" s="90"/>
      <c r="Q34" s="6"/>
      <c r="R34" s="6"/>
      <c r="S34">
        <f t="shared" si="8"/>
        <v>710</v>
      </c>
      <c r="T34" s="83"/>
    </row>
    <row r="35" spans="2:20" x14ac:dyDescent="0.3">
      <c r="K35">
        <v>15</v>
      </c>
      <c r="L35" s="5">
        <f t="shared" si="7"/>
        <v>44484</v>
      </c>
      <c r="M35" s="42"/>
      <c r="N35" s="42"/>
      <c r="O35" s="42"/>
      <c r="P35" s="90"/>
      <c r="Q35" s="6"/>
      <c r="R35" s="6"/>
      <c r="S35">
        <f t="shared" si="8"/>
        <v>710</v>
      </c>
      <c r="T35" s="83"/>
    </row>
    <row r="36" spans="2:20" x14ac:dyDescent="0.3">
      <c r="K36">
        <v>16</v>
      </c>
      <c r="L36" s="5">
        <f t="shared" si="7"/>
        <v>44485</v>
      </c>
      <c r="M36" s="42"/>
      <c r="N36" s="42"/>
      <c r="O36" s="6"/>
      <c r="P36" s="90"/>
      <c r="Q36" s="6"/>
      <c r="R36" s="6"/>
      <c r="S36">
        <f t="shared" si="8"/>
        <v>710</v>
      </c>
      <c r="T36" s="83"/>
    </row>
    <row r="37" spans="2:20" x14ac:dyDescent="0.3">
      <c r="K37">
        <v>17</v>
      </c>
      <c r="L37" s="5">
        <f t="shared" si="7"/>
        <v>44486</v>
      </c>
      <c r="M37" s="42"/>
      <c r="N37" s="42"/>
      <c r="O37" s="6"/>
      <c r="P37" s="90"/>
      <c r="Q37" s="6"/>
      <c r="R37" s="6"/>
      <c r="S37">
        <f t="shared" si="8"/>
        <v>710</v>
      </c>
      <c r="T37" s="83"/>
    </row>
    <row r="38" spans="2:20" x14ac:dyDescent="0.3">
      <c r="K38">
        <v>18</v>
      </c>
      <c r="L38" s="5">
        <f t="shared" si="7"/>
        <v>44487</v>
      </c>
      <c r="M38" s="42"/>
      <c r="N38" s="42"/>
      <c r="O38" s="6"/>
      <c r="P38" s="91"/>
      <c r="Q38" s="6"/>
      <c r="R38" s="6"/>
      <c r="S38">
        <f t="shared" si="8"/>
        <v>710</v>
      </c>
      <c r="T38" s="83"/>
    </row>
    <row r="39" spans="2:20" x14ac:dyDescent="0.3">
      <c r="K39">
        <v>19</v>
      </c>
      <c r="L39" s="5">
        <f t="shared" si="7"/>
        <v>44488</v>
      </c>
      <c r="M39" s="42"/>
      <c r="N39" s="42"/>
      <c r="O39" s="6"/>
      <c r="P39" s="91"/>
      <c r="Q39" s="6"/>
      <c r="R39" s="6"/>
      <c r="S39">
        <f t="shared" si="8"/>
        <v>710</v>
      </c>
      <c r="T39" s="83"/>
    </row>
    <row r="40" spans="2:20" x14ac:dyDescent="0.3">
      <c r="K40">
        <v>20</v>
      </c>
      <c r="L40" s="5">
        <f t="shared" si="7"/>
        <v>44489</v>
      </c>
      <c r="M40" s="42"/>
      <c r="N40" s="42"/>
      <c r="O40" s="6"/>
      <c r="P40" s="90"/>
      <c r="Q40" s="6"/>
      <c r="R40" s="6"/>
      <c r="S40">
        <f t="shared" si="8"/>
        <v>710</v>
      </c>
      <c r="T40" s="83"/>
    </row>
    <row r="41" spans="2:20" x14ac:dyDescent="0.3">
      <c r="L41" s="5">
        <f t="shared" si="7"/>
        <v>44490</v>
      </c>
      <c r="M41" s="42"/>
      <c r="N41" s="42"/>
      <c r="O41" s="6"/>
      <c r="P41" s="90"/>
      <c r="Q41" s="6"/>
      <c r="R41" s="6"/>
      <c r="S41">
        <f t="shared" si="8"/>
        <v>710</v>
      </c>
      <c r="T41" s="83"/>
    </row>
    <row r="42" spans="2:20" x14ac:dyDescent="0.3">
      <c r="L42" s="5">
        <f t="shared" si="7"/>
        <v>44491</v>
      </c>
      <c r="M42" s="42"/>
      <c r="N42" s="42"/>
      <c r="O42" s="6"/>
      <c r="P42" s="90"/>
      <c r="Q42" s="6"/>
      <c r="R42" s="6"/>
      <c r="S42">
        <f t="shared" si="8"/>
        <v>710</v>
      </c>
      <c r="T42" s="83"/>
    </row>
    <row r="43" spans="2:20" x14ac:dyDescent="0.3">
      <c r="L43" s="5">
        <f t="shared" si="7"/>
        <v>44492</v>
      </c>
      <c r="M43" s="42"/>
      <c r="N43" s="42"/>
      <c r="O43" s="6"/>
      <c r="P43" s="90"/>
      <c r="Q43" s="6"/>
      <c r="R43" s="6"/>
      <c r="S43">
        <f t="shared" si="8"/>
        <v>710</v>
      </c>
      <c r="T43" s="83"/>
    </row>
    <row r="44" spans="2:20" x14ac:dyDescent="0.3">
      <c r="L44" s="5">
        <f t="shared" si="7"/>
        <v>44493</v>
      </c>
      <c r="M44" s="42"/>
      <c r="N44" s="42"/>
      <c r="O44" s="6"/>
      <c r="P44" s="90"/>
      <c r="Q44" s="6"/>
      <c r="R44" s="6"/>
      <c r="S44">
        <f t="shared" si="8"/>
        <v>710</v>
      </c>
      <c r="T44" s="83"/>
    </row>
    <row r="45" spans="2:20" x14ac:dyDescent="0.3">
      <c r="L45" s="5">
        <f t="shared" si="7"/>
        <v>44494</v>
      </c>
      <c r="M45" s="42"/>
      <c r="N45" s="42"/>
      <c r="O45" s="6"/>
      <c r="P45" s="90"/>
      <c r="Q45" s="6"/>
      <c r="R45" s="6"/>
      <c r="S45">
        <f t="shared" si="8"/>
        <v>710</v>
      </c>
      <c r="T45" s="83"/>
    </row>
    <row r="46" spans="2:20" x14ac:dyDescent="0.3">
      <c r="L46" s="5">
        <f t="shared" si="7"/>
        <v>44495</v>
      </c>
      <c r="M46" s="42"/>
      <c r="N46" s="42"/>
      <c r="O46" s="6"/>
      <c r="P46" s="90"/>
      <c r="Q46" s="6"/>
      <c r="R46" s="6"/>
      <c r="S46">
        <f t="shared" si="8"/>
        <v>710</v>
      </c>
      <c r="T46" s="83"/>
    </row>
    <row r="47" spans="2:20" ht="21" x14ac:dyDescent="0.35">
      <c r="B47" s="1"/>
      <c r="L47" s="5">
        <f t="shared" si="7"/>
        <v>44496</v>
      </c>
      <c r="M47" s="42"/>
      <c r="N47" s="42"/>
      <c r="O47" s="6"/>
      <c r="P47" s="90"/>
      <c r="Q47" s="6"/>
      <c r="R47" s="6"/>
      <c r="S47">
        <f t="shared" si="8"/>
        <v>710</v>
      </c>
    </row>
    <row r="48" spans="2:20" x14ac:dyDescent="0.3">
      <c r="L48" s="5">
        <f t="shared" si="7"/>
        <v>44497</v>
      </c>
      <c r="M48" s="42"/>
      <c r="N48" s="42"/>
      <c r="O48" s="6"/>
      <c r="P48" s="90"/>
      <c r="Q48" s="6"/>
      <c r="R48" s="6"/>
      <c r="S48">
        <f t="shared" si="8"/>
        <v>710</v>
      </c>
    </row>
    <row r="49" spans="2:19" x14ac:dyDescent="0.3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5">
        <f t="shared" si="7"/>
        <v>44498</v>
      </c>
      <c r="M49" s="42"/>
      <c r="N49" s="42"/>
      <c r="O49" s="6"/>
      <c r="P49" s="90"/>
      <c r="Q49" s="6"/>
      <c r="R49" s="6"/>
      <c r="S49">
        <f t="shared" si="8"/>
        <v>710</v>
      </c>
    </row>
    <row r="50" spans="2:19" x14ac:dyDescent="0.3">
      <c r="B50" s="78"/>
      <c r="C50" s="78"/>
      <c r="D50" s="7"/>
      <c r="E50" s="7"/>
      <c r="F50" s="7"/>
      <c r="G50" s="7"/>
      <c r="H50" s="78"/>
      <c r="I50" s="7"/>
      <c r="J50" s="78"/>
      <c r="K50" s="7"/>
      <c r="L50" s="5">
        <f t="shared" si="7"/>
        <v>44499</v>
      </c>
      <c r="M50" s="42"/>
      <c r="N50" s="42"/>
      <c r="O50" s="6"/>
      <c r="P50" s="90"/>
      <c r="Q50" s="6"/>
      <c r="R50" s="6"/>
      <c r="S50">
        <f t="shared" si="8"/>
        <v>710</v>
      </c>
    </row>
    <row r="51" spans="2:19" x14ac:dyDescent="0.3">
      <c r="B51" s="195"/>
      <c r="C51" s="78"/>
      <c r="D51" s="195"/>
      <c r="E51" s="195"/>
      <c r="F51" s="195"/>
      <c r="G51" s="78"/>
      <c r="H51" s="78"/>
      <c r="I51" s="78"/>
      <c r="J51" s="78"/>
      <c r="K51" s="78"/>
      <c r="L51" s="5">
        <f t="shared" si="7"/>
        <v>44500</v>
      </c>
      <c r="M51" s="42"/>
      <c r="N51" s="42"/>
      <c r="O51" s="6"/>
      <c r="P51" s="90"/>
      <c r="Q51" s="6"/>
      <c r="R51" s="6"/>
      <c r="S51">
        <f t="shared" si="8"/>
        <v>710</v>
      </c>
    </row>
    <row r="52" spans="2:19" x14ac:dyDescent="0.3">
      <c r="B52" s="195"/>
      <c r="C52" s="78"/>
      <c r="D52" s="195"/>
      <c r="E52" s="195"/>
      <c r="F52" s="195"/>
      <c r="G52" s="78"/>
      <c r="H52" s="78"/>
      <c r="I52" s="78"/>
      <c r="J52" s="78"/>
      <c r="K52" s="78"/>
      <c r="L52" s="5">
        <f t="shared" si="7"/>
        <v>44501</v>
      </c>
      <c r="M52" s="42"/>
      <c r="N52" s="42"/>
      <c r="O52" s="3"/>
      <c r="P52" s="90"/>
      <c r="Q52" s="6"/>
      <c r="R52" s="6"/>
      <c r="S52">
        <f t="shared" si="8"/>
        <v>710</v>
      </c>
    </row>
    <row r="53" spans="2:19" x14ac:dyDescent="0.3">
      <c r="B53" s="195"/>
      <c r="C53" s="78"/>
      <c r="D53" s="195"/>
      <c r="E53" s="195"/>
      <c r="F53" s="195"/>
      <c r="G53" s="78"/>
      <c r="H53" s="78"/>
      <c r="I53" s="78"/>
      <c r="J53" s="78"/>
      <c r="K53" s="78"/>
      <c r="L53" s="5">
        <f t="shared" si="7"/>
        <v>44502</v>
      </c>
      <c r="M53" s="42"/>
      <c r="N53" s="42"/>
      <c r="O53" s="3"/>
      <c r="P53" s="90"/>
      <c r="Q53" s="6"/>
      <c r="R53" s="6"/>
      <c r="S53">
        <f t="shared" si="8"/>
        <v>710</v>
      </c>
    </row>
    <row r="54" spans="2:19" x14ac:dyDescent="0.3">
      <c r="B54" s="195"/>
      <c r="C54" s="78"/>
      <c r="D54" s="195"/>
      <c r="E54" s="195"/>
      <c r="F54" s="195"/>
      <c r="G54" s="78"/>
      <c r="H54" s="78"/>
      <c r="I54" s="78"/>
      <c r="J54" s="78"/>
      <c r="K54" s="78"/>
      <c r="L54" s="5">
        <f t="shared" si="7"/>
        <v>44503</v>
      </c>
      <c r="M54" s="42"/>
      <c r="N54" s="42"/>
      <c r="O54" s="6"/>
      <c r="P54" s="90"/>
      <c r="Q54" s="6"/>
      <c r="R54" s="6"/>
      <c r="S54">
        <f t="shared" si="8"/>
        <v>710</v>
      </c>
    </row>
    <row r="55" spans="2:19" x14ac:dyDescent="0.3">
      <c r="B55" s="195"/>
      <c r="C55" s="78"/>
      <c r="D55" s="195"/>
      <c r="E55" s="195"/>
      <c r="F55" s="195"/>
      <c r="G55" s="78"/>
      <c r="H55" s="78"/>
      <c r="I55" s="78"/>
      <c r="J55" s="78"/>
      <c r="K55" s="78"/>
      <c r="L55" s="5">
        <f t="shared" si="7"/>
        <v>44504</v>
      </c>
      <c r="M55" s="42"/>
      <c r="N55" s="42"/>
      <c r="O55" s="6"/>
      <c r="P55" s="90"/>
      <c r="Q55" s="6"/>
      <c r="R55" s="6"/>
      <c r="S55">
        <f t="shared" si="8"/>
        <v>710</v>
      </c>
    </row>
    <row r="56" spans="2:19" x14ac:dyDescent="0.3">
      <c r="B56" s="195"/>
      <c r="C56" s="78"/>
      <c r="D56" s="195"/>
      <c r="E56" s="195"/>
      <c r="F56" s="195"/>
      <c r="G56" s="78"/>
      <c r="H56" s="78"/>
      <c r="I56" s="78"/>
      <c r="J56" s="78"/>
      <c r="K56" s="78"/>
      <c r="L56" s="5">
        <f t="shared" si="7"/>
        <v>44505</v>
      </c>
      <c r="M56" s="42"/>
      <c r="N56" s="42"/>
      <c r="O56" s="6"/>
      <c r="P56" s="90"/>
      <c r="Q56" s="6"/>
      <c r="R56" s="6"/>
      <c r="S56">
        <f t="shared" si="8"/>
        <v>710</v>
      </c>
    </row>
    <row r="57" spans="2:19" x14ac:dyDescent="0.3">
      <c r="B57" s="195"/>
      <c r="C57" s="78"/>
      <c r="D57" s="195"/>
      <c r="E57" s="195"/>
      <c r="F57" s="195"/>
      <c r="G57" s="78"/>
      <c r="H57" s="78"/>
      <c r="I57" s="78"/>
      <c r="J57" s="78"/>
      <c r="K57" s="78"/>
      <c r="L57" s="5">
        <f t="shared" si="7"/>
        <v>44506</v>
      </c>
      <c r="M57" s="42"/>
      <c r="N57" s="42"/>
      <c r="O57" s="6"/>
      <c r="P57" s="90"/>
      <c r="Q57" s="6"/>
      <c r="R57" s="6"/>
      <c r="S57">
        <f t="shared" si="8"/>
        <v>710</v>
      </c>
    </row>
    <row r="58" spans="2:19" x14ac:dyDescent="0.3">
      <c r="B58" s="195"/>
      <c r="C58" s="78"/>
      <c r="D58" s="195"/>
      <c r="E58" s="195"/>
      <c r="F58" s="195"/>
      <c r="G58" s="78"/>
      <c r="H58" s="78"/>
      <c r="I58" s="78"/>
      <c r="J58" s="78"/>
      <c r="K58" s="78"/>
      <c r="L58" s="5">
        <f t="shared" si="7"/>
        <v>44507</v>
      </c>
      <c r="M58" s="42"/>
      <c r="N58" s="42"/>
      <c r="O58" s="6"/>
      <c r="P58" s="92"/>
      <c r="Q58" s="93"/>
      <c r="R58" s="93"/>
      <c r="S58">
        <f t="shared" si="8"/>
        <v>710</v>
      </c>
    </row>
    <row r="59" spans="2:19" x14ac:dyDescent="0.3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5">
        <f t="shared" si="7"/>
        <v>44508</v>
      </c>
      <c r="M59" s="42"/>
      <c r="N59" s="42"/>
      <c r="O59" s="6"/>
      <c r="P59" s="92"/>
      <c r="Q59" s="93"/>
      <c r="R59" s="93"/>
      <c r="S59">
        <f t="shared" si="8"/>
        <v>710</v>
      </c>
    </row>
    <row r="60" spans="2:19" x14ac:dyDescent="0.3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5">
        <f t="shared" si="7"/>
        <v>44509</v>
      </c>
      <c r="M60" s="42"/>
      <c r="N60" s="42"/>
      <c r="O60" s="6"/>
      <c r="P60" s="92"/>
      <c r="Q60" s="93"/>
      <c r="R60" s="93"/>
      <c r="S60">
        <f t="shared" si="8"/>
        <v>710</v>
      </c>
    </row>
    <row r="61" spans="2:19" x14ac:dyDescent="0.3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5">
        <f t="shared" si="7"/>
        <v>44510</v>
      </c>
      <c r="M61" s="42"/>
      <c r="N61" s="42"/>
      <c r="O61" s="74"/>
      <c r="P61" s="92"/>
      <c r="Q61" s="93"/>
      <c r="R61" s="93"/>
      <c r="S61">
        <f t="shared" si="8"/>
        <v>710</v>
      </c>
    </row>
    <row r="62" spans="2:19" x14ac:dyDescent="0.3">
      <c r="L62" s="5">
        <f t="shared" si="7"/>
        <v>44511</v>
      </c>
      <c r="M62" s="42"/>
      <c r="N62" s="42"/>
      <c r="O62" s="6"/>
      <c r="P62" s="92"/>
      <c r="Q62" s="93"/>
      <c r="R62" s="93"/>
      <c r="S62">
        <f t="shared" si="8"/>
        <v>710</v>
      </c>
    </row>
    <row r="63" spans="2:19" x14ac:dyDescent="0.3">
      <c r="L63" s="5">
        <f t="shared" si="7"/>
        <v>44512</v>
      </c>
      <c r="M63" s="42"/>
      <c r="N63" s="42"/>
      <c r="O63" s="6"/>
      <c r="P63" s="92"/>
      <c r="Q63" s="93"/>
      <c r="R63" s="93"/>
      <c r="S63">
        <f t="shared" si="8"/>
        <v>710</v>
      </c>
    </row>
    <row r="64" spans="2:19" x14ac:dyDescent="0.3">
      <c r="L64" s="5">
        <f t="shared" si="7"/>
        <v>44513</v>
      </c>
      <c r="M64" s="42"/>
      <c r="N64" s="42"/>
      <c r="O64" s="6"/>
      <c r="P64" s="92"/>
      <c r="Q64" s="93"/>
      <c r="R64" s="93"/>
      <c r="S64">
        <f t="shared" si="8"/>
        <v>710</v>
      </c>
    </row>
    <row r="65" spans="12:19" x14ac:dyDescent="0.3">
      <c r="L65" s="5">
        <f t="shared" si="7"/>
        <v>44514</v>
      </c>
      <c r="M65" s="42"/>
      <c r="N65" s="42"/>
      <c r="O65" s="6"/>
      <c r="P65" s="92"/>
      <c r="Q65" s="93"/>
      <c r="R65" s="93"/>
      <c r="S65">
        <f t="shared" si="8"/>
        <v>710</v>
      </c>
    </row>
    <row r="66" spans="12:19" x14ac:dyDescent="0.3">
      <c r="L66" s="5">
        <f t="shared" si="7"/>
        <v>44515</v>
      </c>
      <c r="M66" s="42"/>
      <c r="N66" s="42"/>
      <c r="O66" s="6"/>
      <c r="P66" s="92"/>
      <c r="Q66" s="93"/>
      <c r="R66" s="93"/>
      <c r="S66">
        <f t="shared" si="8"/>
        <v>710</v>
      </c>
    </row>
    <row r="67" spans="12:19" x14ac:dyDescent="0.3">
      <c r="L67" s="5">
        <f t="shared" si="7"/>
        <v>44516</v>
      </c>
      <c r="M67" s="42"/>
      <c r="N67" s="42"/>
      <c r="O67" s="74"/>
      <c r="P67" s="92"/>
      <c r="Q67" s="93"/>
      <c r="R67" s="93"/>
      <c r="S67">
        <f t="shared" si="8"/>
        <v>710</v>
      </c>
    </row>
    <row r="68" spans="12:19" x14ac:dyDescent="0.3">
      <c r="L68" s="5">
        <f t="shared" si="7"/>
        <v>44517</v>
      </c>
      <c r="M68" s="42"/>
      <c r="N68" s="42"/>
      <c r="O68" s="74"/>
      <c r="P68" s="92"/>
      <c r="Q68" s="93"/>
      <c r="R68" s="93"/>
      <c r="S68">
        <f t="shared" si="8"/>
        <v>710</v>
      </c>
    </row>
    <row r="69" spans="12:19" x14ac:dyDescent="0.3">
      <c r="L69" s="5">
        <f t="shared" si="7"/>
        <v>44518</v>
      </c>
      <c r="M69" s="42"/>
      <c r="N69" s="76"/>
      <c r="O69" s="74"/>
      <c r="P69" s="92"/>
      <c r="Q69" s="93"/>
      <c r="R69" s="93"/>
      <c r="S69">
        <f t="shared" si="8"/>
        <v>710</v>
      </c>
    </row>
    <row r="70" spans="12:19" x14ac:dyDescent="0.3">
      <c r="L70" s="5">
        <f t="shared" si="7"/>
        <v>44519</v>
      </c>
      <c r="M70" s="42"/>
      <c r="N70" s="76"/>
      <c r="O70" s="6"/>
      <c r="P70" s="92"/>
      <c r="Q70" s="93"/>
      <c r="R70" s="93"/>
      <c r="S70">
        <f t="shared" si="8"/>
        <v>710</v>
      </c>
    </row>
    <row r="71" spans="12:19" x14ac:dyDescent="0.3">
      <c r="L71" s="5">
        <f t="shared" si="7"/>
        <v>44520</v>
      </c>
      <c r="M71" s="42"/>
      <c r="N71" s="76"/>
      <c r="O71" s="74"/>
      <c r="P71" s="92"/>
      <c r="Q71" s="93"/>
      <c r="R71" s="93"/>
      <c r="S71">
        <f t="shared" si="8"/>
        <v>710</v>
      </c>
    </row>
    <row r="72" spans="12:19" x14ac:dyDescent="0.3">
      <c r="L72" s="5">
        <f t="shared" si="7"/>
        <v>44521</v>
      </c>
      <c r="M72" s="42"/>
      <c r="N72" s="76"/>
      <c r="O72" s="74"/>
      <c r="P72" s="92"/>
      <c r="Q72" s="93"/>
      <c r="R72" s="93"/>
      <c r="S72">
        <f t="shared" si="8"/>
        <v>710</v>
      </c>
    </row>
    <row r="73" spans="12:19" x14ac:dyDescent="0.3">
      <c r="L73" s="5">
        <f t="shared" si="7"/>
        <v>44522</v>
      </c>
      <c r="M73" s="42"/>
      <c r="N73" s="76"/>
      <c r="O73" s="6"/>
      <c r="P73" s="92"/>
      <c r="Q73" s="93"/>
      <c r="R73" s="93"/>
      <c r="S73">
        <f t="shared" si="8"/>
        <v>710</v>
      </c>
    </row>
    <row r="74" spans="12:19" x14ac:dyDescent="0.3">
      <c r="L74" s="5">
        <f t="shared" si="7"/>
        <v>44523</v>
      </c>
      <c r="M74" s="42"/>
      <c r="N74" s="76"/>
      <c r="O74" s="74"/>
      <c r="P74" s="92"/>
      <c r="Q74" s="93"/>
      <c r="R74" s="93"/>
      <c r="S74">
        <f t="shared" si="8"/>
        <v>710</v>
      </c>
    </row>
    <row r="75" spans="12:19" x14ac:dyDescent="0.3">
      <c r="L75" s="5">
        <f t="shared" si="7"/>
        <v>44524</v>
      </c>
      <c r="M75" s="42"/>
      <c r="N75" s="76"/>
      <c r="O75" s="6"/>
      <c r="P75" s="92"/>
      <c r="Q75" s="93"/>
      <c r="R75" s="93"/>
      <c r="S75">
        <f t="shared" si="8"/>
        <v>710</v>
      </c>
    </row>
    <row r="76" spans="12:19" x14ac:dyDescent="0.3">
      <c r="L76" s="5">
        <f t="shared" si="7"/>
        <v>44525</v>
      </c>
      <c r="M76" s="42"/>
      <c r="N76" s="42"/>
      <c r="O76" s="6"/>
      <c r="P76" s="92"/>
      <c r="Q76" s="93"/>
      <c r="R76" s="93"/>
      <c r="S76">
        <f t="shared" si="8"/>
        <v>710</v>
      </c>
    </row>
    <row r="77" spans="12:19" x14ac:dyDescent="0.3">
      <c r="L77" s="5">
        <f t="shared" si="7"/>
        <v>44526</v>
      </c>
      <c r="M77" s="42"/>
      <c r="N77" s="42"/>
      <c r="O77" s="6"/>
      <c r="P77" s="92"/>
      <c r="Q77" s="93"/>
      <c r="R77" s="93"/>
      <c r="S77">
        <f t="shared" si="8"/>
        <v>710</v>
      </c>
    </row>
    <row r="78" spans="12:19" x14ac:dyDescent="0.3">
      <c r="L78" s="5">
        <f t="shared" si="7"/>
        <v>44527</v>
      </c>
      <c r="M78" s="42"/>
      <c r="N78" s="42"/>
      <c r="O78" s="6"/>
      <c r="P78" s="92"/>
      <c r="Q78" s="93"/>
      <c r="R78" s="93"/>
      <c r="S78">
        <f t="shared" si="8"/>
        <v>710</v>
      </c>
    </row>
    <row r="79" spans="12:19" x14ac:dyDescent="0.3">
      <c r="L79" s="5">
        <f t="shared" si="7"/>
        <v>44528</v>
      </c>
      <c r="M79" s="42"/>
      <c r="N79" s="42"/>
      <c r="O79" s="6"/>
      <c r="P79" s="92"/>
      <c r="Q79" s="93"/>
      <c r="R79" s="93"/>
      <c r="S79">
        <f t="shared" si="8"/>
        <v>710</v>
      </c>
    </row>
    <row r="80" spans="12:19" x14ac:dyDescent="0.3">
      <c r="L80" s="5">
        <f t="shared" si="7"/>
        <v>44529</v>
      </c>
      <c r="M80" s="42"/>
      <c r="N80" s="42"/>
      <c r="O80" s="6"/>
      <c r="P80" s="92"/>
      <c r="Q80" s="93"/>
      <c r="R80" s="93"/>
      <c r="S80">
        <f t="shared" si="8"/>
        <v>710</v>
      </c>
    </row>
    <row r="81" spans="12:19" x14ac:dyDescent="0.3">
      <c r="L81" s="5">
        <f t="shared" si="7"/>
        <v>44530</v>
      </c>
      <c r="M81" s="42"/>
      <c r="N81" s="42"/>
      <c r="O81" s="6"/>
      <c r="P81" s="92"/>
      <c r="Q81" s="93"/>
      <c r="R81" s="93"/>
      <c r="S81">
        <f t="shared" si="8"/>
        <v>710</v>
      </c>
    </row>
    <row r="82" spans="12:19" x14ac:dyDescent="0.3">
      <c r="L82" s="5">
        <f t="shared" si="7"/>
        <v>44531</v>
      </c>
      <c r="M82" s="42"/>
      <c r="N82" s="42"/>
      <c r="O82" s="74"/>
      <c r="P82" s="92"/>
      <c r="Q82" s="93"/>
      <c r="R82" s="93"/>
      <c r="S82">
        <f t="shared" si="8"/>
        <v>710</v>
      </c>
    </row>
    <row r="83" spans="12:19" x14ac:dyDescent="0.3">
      <c r="L83" s="5">
        <f t="shared" si="7"/>
        <v>44532</v>
      </c>
      <c r="M83" s="42"/>
      <c r="N83" s="42"/>
      <c r="O83" s="6"/>
      <c r="P83" s="92"/>
      <c r="Q83" s="93"/>
      <c r="R83" s="93"/>
      <c r="S83">
        <f t="shared" si="8"/>
        <v>710</v>
      </c>
    </row>
    <row r="84" spans="12:19" x14ac:dyDescent="0.3">
      <c r="L84" s="5">
        <f t="shared" si="7"/>
        <v>44533</v>
      </c>
      <c r="M84" s="42"/>
      <c r="N84" s="42"/>
      <c r="O84" s="6"/>
      <c r="P84" s="92"/>
      <c r="Q84" s="93"/>
      <c r="R84" s="93"/>
      <c r="S84">
        <f t="shared" si="8"/>
        <v>710</v>
      </c>
    </row>
    <row r="85" spans="12:19" x14ac:dyDescent="0.3">
      <c r="L85" s="5">
        <f t="shared" si="7"/>
        <v>44534</v>
      </c>
      <c r="M85" s="42"/>
      <c r="N85" s="42"/>
      <c r="O85" s="6"/>
      <c r="P85" s="92"/>
      <c r="Q85" s="93"/>
      <c r="R85" s="93"/>
      <c r="S85">
        <f t="shared" si="8"/>
        <v>710</v>
      </c>
    </row>
    <row r="86" spans="12:19" x14ac:dyDescent="0.3">
      <c r="L86" s="5">
        <f t="shared" si="7"/>
        <v>44535</v>
      </c>
      <c r="M86" s="42"/>
      <c r="N86" s="42"/>
      <c r="O86" s="6"/>
      <c r="P86" s="92"/>
      <c r="Q86" s="93"/>
      <c r="R86" s="93"/>
      <c r="S86">
        <f t="shared" si="8"/>
        <v>710</v>
      </c>
    </row>
    <row r="87" spans="12:19" x14ac:dyDescent="0.3">
      <c r="L87" s="5">
        <f t="shared" ref="L87:L93" si="9">L86+1</f>
        <v>44536</v>
      </c>
      <c r="M87" s="42"/>
      <c r="N87" s="42"/>
      <c r="O87" s="6"/>
      <c r="P87" s="92"/>
      <c r="Q87" s="93"/>
      <c r="R87" s="93"/>
      <c r="S87">
        <f t="shared" ref="S87:S93" si="10">S86</f>
        <v>710</v>
      </c>
    </row>
    <row r="88" spans="12:19" x14ac:dyDescent="0.3">
      <c r="L88" s="5">
        <f t="shared" si="9"/>
        <v>44537</v>
      </c>
      <c r="M88" s="42"/>
      <c r="N88" s="42"/>
      <c r="O88" s="6"/>
      <c r="P88" s="92"/>
      <c r="Q88" s="93"/>
      <c r="R88" s="93"/>
      <c r="S88">
        <f t="shared" si="10"/>
        <v>710</v>
      </c>
    </row>
    <row r="89" spans="12:19" x14ac:dyDescent="0.3">
      <c r="L89" s="5">
        <f t="shared" si="9"/>
        <v>44538</v>
      </c>
      <c r="M89" s="42"/>
      <c r="N89" s="42"/>
      <c r="O89" s="6"/>
      <c r="P89" s="92"/>
      <c r="Q89" s="93"/>
      <c r="R89" s="93"/>
      <c r="S89">
        <f t="shared" si="10"/>
        <v>710</v>
      </c>
    </row>
    <row r="90" spans="12:19" x14ac:dyDescent="0.3">
      <c r="L90" s="5">
        <f t="shared" si="9"/>
        <v>44539</v>
      </c>
      <c r="M90" s="42"/>
      <c r="N90" s="42"/>
      <c r="O90" s="6"/>
      <c r="P90" s="92"/>
      <c r="Q90" s="93"/>
      <c r="R90" s="93"/>
      <c r="S90">
        <f t="shared" si="10"/>
        <v>710</v>
      </c>
    </row>
    <row r="91" spans="12:19" x14ac:dyDescent="0.3">
      <c r="L91" s="5">
        <f t="shared" si="9"/>
        <v>44540</v>
      </c>
      <c r="M91" s="42"/>
      <c r="N91" s="42"/>
      <c r="O91" s="6"/>
      <c r="P91" s="92"/>
      <c r="Q91" s="93"/>
      <c r="R91" s="93"/>
      <c r="S91">
        <f t="shared" si="10"/>
        <v>710</v>
      </c>
    </row>
    <row r="92" spans="12:19" x14ac:dyDescent="0.3">
      <c r="L92" s="5">
        <f t="shared" si="9"/>
        <v>44541</v>
      </c>
      <c r="M92" s="42"/>
      <c r="N92" s="42"/>
      <c r="O92" s="6"/>
      <c r="P92" s="92"/>
      <c r="Q92" s="93"/>
      <c r="R92" s="93"/>
      <c r="S92">
        <f t="shared" si="10"/>
        <v>710</v>
      </c>
    </row>
    <row r="93" spans="12:19" ht="19.5" thickBot="1" x14ac:dyDescent="0.35">
      <c r="L93" s="95">
        <f t="shared" si="9"/>
        <v>44542</v>
      </c>
      <c r="M93" s="96"/>
      <c r="N93" s="96"/>
      <c r="O93" s="97"/>
      <c r="P93" s="98"/>
      <c r="Q93" s="94"/>
      <c r="R93" s="94"/>
      <c r="S93">
        <f t="shared" si="10"/>
        <v>710</v>
      </c>
    </row>
  </sheetData>
  <mergeCells count="15">
    <mergeCell ref="B6:B13"/>
    <mergeCell ref="D6:D13"/>
    <mergeCell ref="E6:E13"/>
    <mergeCell ref="F6:F13"/>
    <mergeCell ref="L19:L20"/>
    <mergeCell ref="B51:B58"/>
    <mergeCell ref="D51:D58"/>
    <mergeCell ref="E51:E58"/>
    <mergeCell ref="F51:F58"/>
    <mergeCell ref="M19:M20"/>
    <mergeCell ref="Q19:Q20"/>
    <mergeCell ref="R19:R20"/>
    <mergeCell ref="N19:N20"/>
    <mergeCell ref="O19:O20"/>
    <mergeCell ref="P19:P20"/>
  </mergeCells>
  <printOptions horizontalCentered="1"/>
  <pageMargins left="0.45" right="0.45" top="0.75" bottom="0.75" header="0.3" footer="0.3"/>
  <pageSetup paperSize="9" scale="95" orientation="landscape" horizontalDpi="300" verticalDpi="300" r:id="rId1"/>
  <ignoredErrors>
    <ignoredError sqref="D5:N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B1:K19"/>
  <sheetViews>
    <sheetView showGridLines="0" zoomScale="70" zoomScaleNormal="70" workbookViewId="0">
      <selection activeCell="T19" sqref="T19"/>
    </sheetView>
  </sheetViews>
  <sheetFormatPr defaultRowHeight="18.75" x14ac:dyDescent="0.3"/>
  <cols>
    <col min="1" max="1" width="4" customWidth="1"/>
    <col min="2" max="2" width="30.42578125" customWidth="1"/>
    <col min="3" max="3" width="16.85546875" customWidth="1"/>
    <col min="4" max="4" width="19" customWidth="1"/>
    <col min="5" max="5" width="26.85546875" customWidth="1"/>
    <col min="6" max="7" width="21.5703125" customWidth="1"/>
    <col min="8" max="9" width="19.85546875" customWidth="1"/>
    <col min="10" max="10" width="26.28515625" customWidth="1"/>
    <col min="11" max="11" width="25.5703125" customWidth="1"/>
    <col min="12" max="12" width="1.7109375" customWidth="1"/>
  </cols>
  <sheetData>
    <row r="1" spans="2:11" ht="12.75" customHeight="1" x14ac:dyDescent="0.3"/>
    <row r="2" spans="2:11" ht="26.25" x14ac:dyDescent="0.4">
      <c r="B2" s="45" t="str">
        <f>RF_forecast!$B$2</f>
        <v>ตารางคาดการณ์ปริมาณน้ำไหลลงเขื่อนแก่งกระจาน  วันที่ 7 - 13 ตุลาคม 2564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6.75" customHeight="1" x14ac:dyDescent="0.35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2:11" ht="3.75" customHeight="1" thickBot="1" x14ac:dyDescent="0.4"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2:11" ht="114" customHeight="1" thickBot="1" x14ac:dyDescent="0.35">
      <c r="B5" s="206" t="s">
        <v>0</v>
      </c>
      <c r="C5" s="208" t="s">
        <v>1</v>
      </c>
      <c r="D5" s="79" t="s">
        <v>30</v>
      </c>
      <c r="E5" s="47" t="s">
        <v>31</v>
      </c>
      <c r="F5" s="196" t="s">
        <v>32</v>
      </c>
      <c r="G5" s="197"/>
      <c r="H5" s="196" t="s">
        <v>33</v>
      </c>
      <c r="I5" s="197"/>
      <c r="J5" s="48" t="s">
        <v>40</v>
      </c>
      <c r="K5" s="49" t="s">
        <v>39</v>
      </c>
    </row>
    <row r="6" spans="2:11" ht="27" customHeight="1" thickBot="1" x14ac:dyDescent="0.35">
      <c r="B6" s="207"/>
      <c r="C6" s="209"/>
      <c r="D6" s="80" t="s">
        <v>34</v>
      </c>
      <c r="E6" s="50" t="s">
        <v>41</v>
      </c>
      <c r="F6" s="51" t="s">
        <v>35</v>
      </c>
      <c r="G6" s="52" t="s">
        <v>36</v>
      </c>
      <c r="H6" s="51" t="s">
        <v>35</v>
      </c>
      <c r="I6" s="52" t="s">
        <v>36</v>
      </c>
      <c r="J6" s="198" t="s">
        <v>42</v>
      </c>
      <c r="K6" s="199"/>
    </row>
    <row r="7" spans="2:11" ht="30" customHeight="1" x14ac:dyDescent="0.45">
      <c r="B7" s="200" t="str">
        <f>RF_forecast!$B$6</f>
        <v>เขื่อนแก่งกระจาน</v>
      </c>
      <c r="C7" s="81">
        <f>RF_forecast!C6</f>
        <v>44475</v>
      </c>
      <c r="D7" s="203">
        <f>RF_forecast!$E$6</f>
        <v>710</v>
      </c>
      <c r="E7" s="75">
        <f>RF_forecast!G6</f>
        <v>25.5</v>
      </c>
      <c r="F7" s="53">
        <f>RF_forecast!H6</f>
        <v>16.906500000000001</v>
      </c>
      <c r="G7" s="54">
        <f t="shared" ref="G7:G13" si="0">(F7*1000000)/86400</f>
        <v>195.67708333333334</v>
      </c>
      <c r="H7" s="55">
        <f>RF_forecast!M6</f>
        <v>3.26</v>
      </c>
      <c r="I7" s="54">
        <f t="shared" ref="I7:I13" si="1">(H7*1000000)/86400</f>
        <v>37.731481481481481</v>
      </c>
      <c r="J7" s="56">
        <f>RF_forecast!K6</f>
        <v>541.20000000000005</v>
      </c>
      <c r="K7" s="57"/>
    </row>
    <row r="8" spans="2:11" ht="30" customHeight="1" x14ac:dyDescent="0.45">
      <c r="B8" s="201"/>
      <c r="C8" s="81">
        <f>RF_forecast!C7</f>
        <v>44476</v>
      </c>
      <c r="D8" s="204"/>
      <c r="E8" s="75">
        <f>RF_forecast!G7</f>
        <v>19.61</v>
      </c>
      <c r="F8" s="53">
        <f>RF_forecast!H7</f>
        <v>13.001429999999999</v>
      </c>
      <c r="G8" s="54">
        <f t="shared" si="0"/>
        <v>150.4795138888889</v>
      </c>
      <c r="H8" s="82">
        <f>RF_forecast!M7</f>
        <v>3.26</v>
      </c>
      <c r="I8" s="54">
        <f t="shared" si="1"/>
        <v>37.731481481481481</v>
      </c>
      <c r="J8" s="59"/>
      <c r="K8" s="60">
        <f>RF_forecast!K7</f>
        <v>557.84650000000011</v>
      </c>
    </row>
    <row r="9" spans="2:11" ht="28.5" customHeight="1" x14ac:dyDescent="0.45">
      <c r="B9" s="201"/>
      <c r="C9" s="81">
        <f>RF_forecast!C8</f>
        <v>44477</v>
      </c>
      <c r="D9" s="204"/>
      <c r="E9" s="75">
        <f>RF_forecast!G8</f>
        <v>27.14</v>
      </c>
      <c r="F9" s="53">
        <f>RF_forecast!H8</f>
        <v>17.993819999999999</v>
      </c>
      <c r="G9" s="54">
        <f t="shared" si="0"/>
        <v>208.26180555555555</v>
      </c>
      <c r="H9" s="82">
        <f>RF_forecast!M8</f>
        <v>3.26</v>
      </c>
      <c r="I9" s="54">
        <f t="shared" si="1"/>
        <v>37.731481481481481</v>
      </c>
      <c r="J9" s="59"/>
      <c r="K9" s="60">
        <f>RF_forecast!K8</f>
        <v>570.58793000000014</v>
      </c>
    </row>
    <row r="10" spans="2:11" ht="28.5" x14ac:dyDescent="0.45">
      <c r="B10" s="201"/>
      <c r="C10" s="81">
        <f>RF_forecast!C9</f>
        <v>44478</v>
      </c>
      <c r="D10" s="204"/>
      <c r="E10" s="75">
        <f>RF_forecast!G9</f>
        <v>7.37</v>
      </c>
      <c r="F10" s="53">
        <f>RF_forecast!H9</f>
        <v>4.8863099999999999</v>
      </c>
      <c r="G10" s="54">
        <f t="shared" si="0"/>
        <v>56.554513888888891</v>
      </c>
      <c r="H10" s="82">
        <f>RF_forecast!M9</f>
        <v>3.26</v>
      </c>
      <c r="I10" s="54">
        <f t="shared" si="1"/>
        <v>37.731481481481481</v>
      </c>
      <c r="J10" s="59"/>
      <c r="K10" s="60">
        <f>RF_forecast!K9</f>
        <v>588.32175000000018</v>
      </c>
    </row>
    <row r="11" spans="2:11" ht="28.5" x14ac:dyDescent="0.45">
      <c r="B11" s="201"/>
      <c r="C11" s="81">
        <f>RF_forecast!C10</f>
        <v>44479</v>
      </c>
      <c r="D11" s="204"/>
      <c r="E11" s="75">
        <f>RF_forecast!G10</f>
        <v>7.2275999999999998</v>
      </c>
      <c r="F11" s="53">
        <f>RF_forecast!H10</f>
        <v>4.7918988000000002</v>
      </c>
      <c r="G11" s="54">
        <f t="shared" si="0"/>
        <v>55.461791666666663</v>
      </c>
      <c r="H11" s="82">
        <f>RF_forecast!M10</f>
        <v>3.26</v>
      </c>
      <c r="I11" s="54">
        <f t="shared" si="1"/>
        <v>37.731481481481481</v>
      </c>
      <c r="J11" s="59"/>
      <c r="K11" s="60">
        <f>RF_forecast!K10</f>
        <v>592.94806000000017</v>
      </c>
    </row>
    <row r="12" spans="2:11" ht="28.5" x14ac:dyDescent="0.45">
      <c r="B12" s="201"/>
      <c r="C12" s="81">
        <f>RF_forecast!C11</f>
        <v>44480</v>
      </c>
      <c r="D12" s="204"/>
      <c r="E12" s="75">
        <f>RF_forecast!G11</f>
        <v>15.198</v>
      </c>
      <c r="F12" s="53">
        <f>RF_forecast!H11</f>
        <v>10.076274</v>
      </c>
      <c r="G12" s="54">
        <f t="shared" si="0"/>
        <v>116.62354166666667</v>
      </c>
      <c r="H12" s="82">
        <f>RF_forecast!M11</f>
        <v>3.26</v>
      </c>
      <c r="I12" s="54">
        <f t="shared" si="1"/>
        <v>37.731481481481481</v>
      </c>
      <c r="J12" s="59"/>
      <c r="K12" s="60">
        <f>RF_forecast!K11</f>
        <v>597.47995880000019</v>
      </c>
    </row>
    <row r="13" spans="2:11" ht="28.5" x14ac:dyDescent="0.45">
      <c r="B13" s="201"/>
      <c r="C13" s="81">
        <f>RF_forecast!C12</f>
        <v>44481</v>
      </c>
      <c r="D13" s="204"/>
      <c r="E13" s="75">
        <f>RF_forecast!G12</f>
        <v>1.2851999999999999</v>
      </c>
      <c r="F13" s="53">
        <f>RF_forecast!H12</f>
        <v>0.85208759999999983</v>
      </c>
      <c r="G13" s="54">
        <f t="shared" si="0"/>
        <v>9.8621249999999989</v>
      </c>
      <c r="H13" s="82">
        <f>RF_forecast!M12</f>
        <v>3.26</v>
      </c>
      <c r="I13" s="54">
        <f t="shared" si="1"/>
        <v>37.731481481481481</v>
      </c>
      <c r="J13" s="59"/>
      <c r="K13" s="60">
        <f>RF_forecast!K12</f>
        <v>607.29623280000021</v>
      </c>
    </row>
    <row r="14" spans="2:11" ht="29.25" thickBot="1" x14ac:dyDescent="0.5">
      <c r="B14" s="202"/>
      <c r="C14" s="81">
        <f>RF_forecast!C13</f>
        <v>44482</v>
      </c>
      <c r="D14" s="205"/>
      <c r="E14" s="75"/>
      <c r="F14" s="53"/>
      <c r="G14" s="54"/>
      <c r="H14" s="58"/>
      <c r="I14" s="54"/>
      <c r="J14" s="61"/>
      <c r="K14" s="60">
        <f>RF_forecast!K13</f>
        <v>607.88832040000023</v>
      </c>
    </row>
    <row r="15" spans="2:11" ht="29.25" thickBot="1" x14ac:dyDescent="0.5">
      <c r="B15" s="62"/>
      <c r="C15" s="63" t="s">
        <v>37</v>
      </c>
      <c r="D15" s="64"/>
      <c r="E15" s="65">
        <f>SUM(E7:E13)</f>
        <v>103.33080000000001</v>
      </c>
      <c r="F15" s="66">
        <f>SUM(F7:F13)</f>
        <v>68.508320400000002</v>
      </c>
      <c r="G15" s="67"/>
      <c r="H15" s="66">
        <f>SUM(H7:H13)</f>
        <v>22.819999999999993</v>
      </c>
      <c r="I15" s="67"/>
      <c r="J15" s="66"/>
      <c r="K15" s="67"/>
    </row>
    <row r="16" spans="2:11" ht="3.75" customHeight="1" x14ac:dyDescent="0.45"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2:11" ht="28.5" x14ac:dyDescent="0.45">
      <c r="B17" s="69" t="str">
        <f>RF_forecast!B15</f>
        <v>* ข้อมูลฝนคาดการณ์ กรมอุตุนิยมวิทยา ข้อมูลชุดวันที่ 5 ต.ค. 64 เวลา 00 UTC</v>
      </c>
      <c r="C17" s="68"/>
      <c r="D17" s="68"/>
      <c r="E17" s="68"/>
      <c r="F17" s="68"/>
      <c r="G17" s="68"/>
      <c r="H17" s="68"/>
      <c r="I17" s="68"/>
      <c r="J17" s="68"/>
      <c r="K17" s="73" t="str">
        <f>RF_forecast!$N$15</f>
        <v>ฝ่ายสารสนเทศและพยากรณ์น้ำ ส่วนอุทกวิทยา สำนักบริหารจัดการน้ำและอุทกวิทยา</v>
      </c>
    </row>
    <row r="18" spans="2:11" ht="23.25" x14ac:dyDescent="0.35">
      <c r="B18" s="69" t="str">
        <f>RF_forecast!$B$16</f>
        <v>* ข้อมูลปริมาณน้ำในอ่าง น้ำไหลลงอ่าง และข้อมูลการระบาย จากระบบฐานข้อมูลน้ำในอ่างเก็บน้ำ กรมชลประทาน</v>
      </c>
      <c r="K18" s="73" t="str">
        <f ca="1">RF_forecast!$N$16</f>
        <v>ข้อมูล ณ วันที  6 ก.พ. 2565 เวลา 06.00 น.</v>
      </c>
    </row>
    <row r="19" spans="2:11" ht="24.75" customHeight="1" x14ac:dyDescent="0.35">
      <c r="B19" s="69" t="str">
        <f>RF_forecast!$B$17</f>
        <v>* inflow คือปริมาณน้ำที่จะไหลในวันถัดไป</v>
      </c>
    </row>
  </sheetData>
  <mergeCells count="7">
    <mergeCell ref="H5:I5"/>
    <mergeCell ref="J6:K6"/>
    <mergeCell ref="B7:B14"/>
    <mergeCell ref="D7:D14"/>
    <mergeCell ref="B5:B6"/>
    <mergeCell ref="C5:C6"/>
    <mergeCell ref="F5:G5"/>
  </mergeCells>
  <printOptions horizontalCentered="1"/>
  <pageMargins left="0.45" right="0.45" top="0.75" bottom="0.75" header="0.3" footer="0.3"/>
  <pageSetup paperSize="9" scale="65" orientation="landscape" horizontalDpi="300" verticalDpi="300" r:id="rId1"/>
  <ignoredErrors>
    <ignoredError sqref="H7:H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Link</vt:lpstr>
      <vt:lpstr>ฝนคาดการณ์</vt:lpstr>
      <vt:lpstr>Data 2564</vt:lpstr>
      <vt:lpstr>RF_forecast </vt:lpstr>
      <vt:lpstr>สรุป</vt:lpstr>
      <vt:lpstr>RF_forecast</vt:lpstr>
      <vt:lpstr>ตารางส่ง อธช</vt:lpstr>
      <vt:lpstr>RF_forecast!Print_Area</vt:lpstr>
      <vt:lpstr>'RF_forecast '!Print_Area</vt:lpstr>
      <vt:lpstr>'ตารางส่ง อธช'!Print_Area</vt:lpstr>
      <vt:lpstr>สรุป!Print_Area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</dc:creator>
  <cp:lastModifiedBy>Administrator</cp:lastModifiedBy>
  <cp:lastPrinted>2021-10-01T01:49:59Z</cp:lastPrinted>
  <dcterms:created xsi:type="dcterms:W3CDTF">2018-09-03T04:40:34Z</dcterms:created>
  <dcterms:modified xsi:type="dcterms:W3CDTF">2022-02-06T11:40:28Z</dcterms:modified>
</cp:coreProperties>
</file>